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" i="1" l="1"/>
  <c r="B18" i="1"/>
  <c r="K11" i="12"/>
  <c r="I5" i="12"/>
  <c r="C20" i="12"/>
  <c r="D7" i="12"/>
  <c r="D6" i="12"/>
  <c r="D5" i="12"/>
  <c r="D20" i="12" s="1"/>
  <c r="J12" i="1"/>
  <c r="B20" i="1"/>
  <c r="I9" i="1"/>
  <c r="I17" i="1"/>
  <c r="I13" i="1"/>
  <c r="I12" i="1"/>
  <c r="F8" i="1"/>
  <c r="I8" i="1"/>
  <c r="B21" i="1"/>
  <c r="C29" i="1" l="1"/>
  <c r="L34" i="1"/>
  <c r="L35" i="1" s="1"/>
  <c r="C28" i="1"/>
  <c r="C34" i="1"/>
  <c r="B19" i="1"/>
  <c r="B17" i="1"/>
  <c r="L28" i="1"/>
  <c r="L27" i="1"/>
  <c r="G8" i="1" l="1"/>
  <c r="E7" i="1"/>
  <c r="C18" i="1"/>
  <c r="C37" i="1" l="1"/>
  <c r="C36" i="1"/>
  <c r="C35" i="1"/>
  <c r="E8" i="1"/>
  <c r="E6" i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G36" i="1"/>
  <c r="I36" i="1" s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I35" i="1" l="1"/>
  <c r="I34" i="1"/>
  <c r="H36" i="1"/>
  <c r="I37" i="1"/>
  <c r="H38" i="1"/>
  <c r="I27" i="1"/>
  <c r="F27" i="1"/>
  <c r="F28" i="1" l="1"/>
  <c r="G28" i="1"/>
  <c r="F29" i="1"/>
  <c r="G29" i="1"/>
  <c r="F30" i="1"/>
  <c r="I28" i="1" l="1"/>
  <c r="H30" i="1" l="1"/>
  <c r="G3" i="1" l="1"/>
</calcChain>
</file>

<file path=xl/sharedStrings.xml><?xml version="1.0" encoding="utf-8"?>
<sst xmlns="http://schemas.openxmlformats.org/spreadsheetml/2006/main" count="56" uniqueCount="48">
  <si>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</si>
  <si>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</si>
  <si>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</si>
  <si>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</si>
  <si>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</si>
  <si>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</si>
  <si>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</si>
  <si>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</si>
  <si>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</si>
  <si>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</si>
  <si>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</si>
  <si>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</si>
  <si>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</si>
  <si>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</si>
  <si>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</si>
  <si>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</si>
  <si>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</si>
  <si>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</si>
  <si>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</si>
  <si>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</si>
  <si>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</si>
  <si>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</si>
  <si>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</si>
  <si>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</si>
  <si>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</si>
  <si>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</si>
  <si>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RV</t>
  </si>
  <si>
    <t>Sr.</t>
  </si>
  <si>
    <t>Particulars</t>
  </si>
  <si>
    <t>Percentage</t>
  </si>
  <si>
    <t>RCC Footing/Foundation</t>
  </si>
  <si>
    <t>RCC Plinth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</si>
  <si>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</si>
  <si>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</si>
  <si>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</si>
  <si>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</si>
  <si>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</si>
  <si>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</si>
  <si>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</si>
  <si>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</si>
  <si>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</si>
  <si>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</si>
  <si>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</si>
  <si>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</si>
  <si>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</si>
  <si>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</si>
  <si>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</si>
  <si>
    <t>S+22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</si>
</sst>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  <xf numFmtId="0" fontId="7" fillId="2" borderId="1" xfId="0" applyFont="1" applyFill="1" applyBorder="1"/>
    <xf numFmtId="43" fontId="0" fillId="0" borderId="1" xfId="1" applyFont="1" applyBorder="1"/>
    <xf numFmtId="43" fontId="0" fillId="2" borderId="1" xfId="1" applyFont="1" applyFill="1" applyBorder="1"/>
    <xf numFmtId="164" fontId="0" fillId="0" borderId="1" xfId="1" applyNumberFormat="1" applyFont="1" applyBorder="1"/>
    <xf numFmtId="164" fontId="0" fillId="2" borderId="1" xfId="1" applyNumberFormat="1" applyFont="1" applyFill="1" applyBorder="1"/>
    <xf numFmtId="43" fontId="1" fillId="0" borderId="0" xfId="1" applyFont="1"/>
    <xf numFmtId="0" fontId="2" fillId="0" borderId="10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49" fontId="2" fillId="0" borderId="10" xfId="0" applyNumberFormat="1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49" fontId="0" fillId="0" borderId="12" xfId="0" applyNumberFormat="1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2" fontId="0" fillId="0" borderId="14" xfId="0" applyNumberFormat="1" applyBorder="1" applyAlignment="1">
      <alignment horizontal="center" vertical="top" wrapText="1"/>
    </xf>
    <xf numFmtId="2" fontId="0" fillId="0" borderId="16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0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96454</xdr:colOff>
      <xdr:row>43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FCDFC6-5F0C-481C-8FD5-E7E427F5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30854" cy="83355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32</xdr:col>
      <xdr:colOff>258402</xdr:colOff>
      <xdr:row>42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6EF398-9DBB-4C4F-BBF9-332B9FFA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8792802" cy="8145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37</xdr:row>
      <xdr:rowOff>135588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4EF99A-8017-437B-96E7-2CA8D364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67625" cy="7184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0">
        <v>10000</v>
      </c>
      <c r="C3" s="17"/>
      <c r="D3" s="10"/>
      <c r="E3">
        <v>2015</v>
      </c>
      <c r="F3" s="3">
        <v>2025</v>
      </c>
      <c r="G3" s="4">
        <f>F3-E3</f>
        <v>10</v>
      </c>
      <c r="L3" s="3"/>
      <c r="M3" s="4"/>
    </row>
    <row r="4" spans="1:17" ht="33" x14ac:dyDescent="0.3">
      <c r="A4" s="51" t="s">
        <v>1</v>
      </c>
      <c r="B4" s="50">
        <v>2600</v>
      </c>
      <c r="C4" s="17"/>
      <c r="D4" s="10"/>
      <c r="E4" s="31"/>
      <c r="F4" s="3"/>
      <c r="G4" s="4"/>
      <c r="H4" s="39"/>
      <c r="K4" s="26"/>
      <c r="L4" s="3"/>
      <c r="M4" s="4"/>
    </row>
    <row r="5" spans="1:17" ht="16.5" x14ac:dyDescent="0.3">
      <c r="A5" s="16" t="s">
        <v>2</v>
      </c>
      <c r="B5" s="50">
        <f>B3-B4</f>
        <v>7400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0">
        <f>B4</f>
        <v>2600</v>
      </c>
      <c r="C6" s="17"/>
      <c r="D6" s="49"/>
      <c r="E6" s="60">
        <f>29.96*10.764</f>
        <v>322.48944</v>
      </c>
      <c r="F6" s="3"/>
      <c r="G6" s="14"/>
      <c r="H6" s="6"/>
      <c r="I6">
        <v>322</v>
      </c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4"/>
      <c r="E7" s="55">
        <f>10.3*10.764</f>
        <v>110.86920000000001</v>
      </c>
      <c r="F7" s="3"/>
      <c r="G7" s="5"/>
      <c r="H7" s="6"/>
      <c r="I7">
        <v>111</v>
      </c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4"/>
      <c r="E8" s="55">
        <f>SUM(E6:E7)</f>
        <v>433.35864000000004</v>
      </c>
      <c r="F8" s="3">
        <f>E8*1.1</f>
        <v>476.69450400000005</v>
      </c>
      <c r="G8" s="5">
        <f>F8/10.764</f>
        <v>44.286000000000008</v>
      </c>
      <c r="H8" s="6"/>
      <c r="I8" s="6">
        <f>SUM(I6:I7)</f>
        <v>433</v>
      </c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4"/>
      <c r="E9" s="55"/>
      <c r="F9" s="3"/>
      <c r="G9" s="13"/>
      <c r="I9" s="6">
        <f>I8*1.1</f>
        <v>476.3</v>
      </c>
      <c r="J9" s="25"/>
      <c r="M9" s="33"/>
      <c r="N9" s="23"/>
      <c r="O9" s="23"/>
      <c r="P9" s="23"/>
      <c r="Q9" s="23"/>
    </row>
    <row r="10" spans="1:17" ht="33" x14ac:dyDescent="0.3">
      <c r="A10" s="51" t="s">
        <v>7</v>
      </c>
      <c r="B10" s="16">
        <f>90*B7/B9</f>
        <v>0</v>
      </c>
      <c r="C10" s="18"/>
      <c r="D10" s="54"/>
      <c r="E10" s="56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2">
        <f>B10%</f>
        <v>0</v>
      </c>
      <c r="C11" s="28"/>
      <c r="D11" s="57"/>
      <c r="E11" s="55"/>
      <c r="G11" s="13"/>
      <c r="H11" s="23"/>
      <c r="I11" s="67">
        <v>32800</v>
      </c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0">
        <f>B6*B11</f>
        <v>0</v>
      </c>
      <c r="C12" s="19"/>
      <c r="D12" s="58"/>
      <c r="E12" s="55"/>
      <c r="G12" s="13"/>
      <c r="H12" s="23"/>
      <c r="I12" s="67">
        <f>I11/100*105</f>
        <v>34440</v>
      </c>
      <c r="J12" s="13">
        <f>I12-I11</f>
        <v>1640</v>
      </c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0">
        <f>B6-B12</f>
        <v>2600</v>
      </c>
      <c r="C13" s="19"/>
      <c r="D13" s="59"/>
      <c r="E13" s="45"/>
      <c r="G13" s="13"/>
      <c r="H13" s="35"/>
      <c r="I13" s="67">
        <f>I12/10.764</f>
        <v>3199.5540691192869</v>
      </c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0">
        <f>B5</f>
        <v>7400</v>
      </c>
      <c r="C14" s="17"/>
      <c r="D14" s="42"/>
      <c r="E14" s="48"/>
      <c r="F14" s="6"/>
      <c r="G14" s="13"/>
      <c r="H14" s="23"/>
      <c r="I14" s="67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0">
        <f>B14+B13</f>
        <v>10000</v>
      </c>
      <c r="C15" s="17"/>
      <c r="D15" s="42"/>
      <c r="E15" s="45"/>
      <c r="F15" s="6"/>
      <c r="G15" s="13"/>
      <c r="H15" s="25"/>
      <c r="I15" s="67">
        <v>476.3</v>
      </c>
      <c r="J15" s="25"/>
      <c r="K15" s="25"/>
      <c r="L15" s="22"/>
      <c r="M15" s="4"/>
    </row>
    <row r="16" spans="1:17" ht="16.5" x14ac:dyDescent="0.3">
      <c r="A16" s="16" t="s">
        <v>21</v>
      </c>
      <c r="B16" s="29">
        <v>433</v>
      </c>
      <c r="C16" s="29"/>
      <c r="D16" s="8"/>
      <c r="E16" s="5"/>
      <c r="F16" s="5"/>
      <c r="G16" s="5"/>
      <c r="H16" s="6"/>
      <c r="I16" s="67">
        <v>3200</v>
      </c>
      <c r="M16" s="24"/>
    </row>
    <row r="17" spans="1:14" ht="16.5" x14ac:dyDescent="0.3">
      <c r="A17" s="16" t="s">
        <v>11</v>
      </c>
      <c r="B17" s="53">
        <f>B15*B16</f>
        <v>4330000</v>
      </c>
      <c r="C17" s="20"/>
      <c r="D17" s="10"/>
      <c r="E17" s="5"/>
      <c r="F17" s="27"/>
      <c r="G17" s="5"/>
      <c r="H17" s="6"/>
      <c r="I17" s="67">
        <f>I16*I15</f>
        <v>1524160</v>
      </c>
      <c r="M17" s="5"/>
      <c r="N17" s="6"/>
    </row>
    <row r="18" spans="1:14" ht="16.5" x14ac:dyDescent="0.3">
      <c r="A18" s="16" t="s">
        <v>26</v>
      </c>
      <c r="B18" s="53">
        <f>B17*0.9</f>
        <v>3897000</v>
      </c>
      <c r="C18" s="20">
        <f>B18*0.8</f>
        <v>3117600</v>
      </c>
      <c r="D18" s="10">
        <f>B17/I9</f>
        <v>9090.9090909090901</v>
      </c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3">
        <f>B17*0.8</f>
        <v>3464000</v>
      </c>
      <c r="C19" s="20"/>
      <c r="D19" s="42"/>
      <c r="E19" s="43"/>
      <c r="F19" s="44"/>
      <c r="G19" s="43"/>
      <c r="H19" s="45"/>
      <c r="M19" s="5"/>
      <c r="N19" s="6"/>
    </row>
    <row r="20" spans="1:14" ht="18.75" x14ac:dyDescent="0.3">
      <c r="A20" s="16" t="s">
        <v>12</v>
      </c>
      <c r="B20" s="17">
        <f>I9*B4</f>
        <v>1238380</v>
      </c>
      <c r="C20" s="17"/>
      <c r="D20" s="42"/>
      <c r="E20" s="46"/>
      <c r="F20" s="46"/>
      <c r="G20" s="47"/>
      <c r="H20" s="48"/>
    </row>
    <row r="21" spans="1:14" ht="16.5" x14ac:dyDescent="0.3">
      <c r="A21" s="16" t="s">
        <v>16</v>
      </c>
      <c r="B21" s="17">
        <f>B17*0.025/12</f>
        <v>9020.8333333333339</v>
      </c>
      <c r="C21" s="30"/>
      <c r="D21" s="42"/>
      <c r="E21" s="45"/>
      <c r="F21" s="43"/>
      <c r="G21" s="48"/>
      <c r="H21" s="48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433</v>
      </c>
      <c r="C27" s="8"/>
      <c r="D27" s="8"/>
      <c r="E27" s="8">
        <v>3800000</v>
      </c>
      <c r="F27" s="10">
        <f t="shared" ref="F27:F30" si="0">E27/B27</f>
        <v>8775.9815242494224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  <c r="K27">
        <v>9000</v>
      </c>
      <c r="L27">
        <f>K27/1.2</f>
        <v>7500</v>
      </c>
    </row>
    <row r="28" spans="1:14" ht="17.25" x14ac:dyDescent="0.3">
      <c r="B28" s="9">
        <v>322</v>
      </c>
      <c r="C28" s="8">
        <f>B28*1.1</f>
        <v>354.20000000000005</v>
      </c>
      <c r="D28" s="8"/>
      <c r="E28" s="8">
        <v>3898000</v>
      </c>
      <c r="F28" s="10">
        <f t="shared" si="0"/>
        <v>12105.590062111802</v>
      </c>
      <c r="G28" s="10">
        <f>E28/C28</f>
        <v>11005.08187464709</v>
      </c>
      <c r="H28" s="10" t="e">
        <f>E28/D28</f>
        <v>#DIV/0!</v>
      </c>
      <c r="I28" s="8">
        <f>C28/B28</f>
        <v>1.1000000000000001</v>
      </c>
      <c r="J28" s="15"/>
      <c r="K28">
        <v>12000</v>
      </c>
      <c r="L28">
        <f>K28/1.2</f>
        <v>10000</v>
      </c>
    </row>
    <row r="29" spans="1:14" x14ac:dyDescent="0.25">
      <c r="B29" s="9">
        <v>343</v>
      </c>
      <c r="C29" s="8">
        <f>B29*1.1</f>
        <v>377.3</v>
      </c>
      <c r="D29" s="8"/>
      <c r="E29" s="8">
        <v>3300000</v>
      </c>
      <c r="F29" s="10">
        <f t="shared" si="0"/>
        <v>9620.9912536443153</v>
      </c>
      <c r="G29" s="10">
        <f t="shared" ref="G29:G30" si="1">E29/C29</f>
        <v>8746.3556851311951</v>
      </c>
      <c r="H29" s="10" t="e">
        <f>E29/D29</f>
        <v>#DIV/0!</v>
      </c>
      <c r="I29" s="8">
        <f>C29/B29</f>
        <v>1.1000000000000001</v>
      </c>
    </row>
    <row r="30" spans="1:14" x14ac:dyDescent="0.25">
      <c r="B30" s="9"/>
      <c r="C30" s="8"/>
      <c r="D30" s="8"/>
      <c r="E30" s="8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  <c r="L32">
        <v>24.68</v>
      </c>
    </row>
    <row r="33" spans="2:12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  <c r="L33">
        <v>7.2</v>
      </c>
    </row>
    <row r="34" spans="2:12" x14ac:dyDescent="0.25">
      <c r="B34" s="9">
        <v>433</v>
      </c>
      <c r="C34" s="8">
        <f>B34*1.1</f>
        <v>476.3</v>
      </c>
      <c r="D34" s="8"/>
      <c r="E34" s="63">
        <v>3600000</v>
      </c>
      <c r="F34" s="65">
        <f>E34/B34</f>
        <v>8314.087759815242</v>
      </c>
      <c r="G34" s="65">
        <f>E34/C34</f>
        <v>7558.2615998320389</v>
      </c>
      <c r="H34" s="10" t="e">
        <f>E34/D34</f>
        <v>#DIV/0!</v>
      </c>
      <c r="I34" s="61">
        <f>B15/F34</f>
        <v>1.2027777777777779</v>
      </c>
      <c r="J34" s="6"/>
      <c r="L34">
        <f>SUM(L32:L33)</f>
        <v>31.88</v>
      </c>
    </row>
    <row r="35" spans="2:12" x14ac:dyDescent="0.25">
      <c r="B35" s="9">
        <v>433</v>
      </c>
      <c r="C35" s="8">
        <f>B35*1.1</f>
        <v>476.3</v>
      </c>
      <c r="D35" s="8"/>
      <c r="E35" s="63">
        <v>3650000</v>
      </c>
      <c r="F35" s="65">
        <f>E35/B35</f>
        <v>8429.5612009237884</v>
      </c>
      <c r="G35" s="65">
        <f>E35/C35</f>
        <v>7663.2374553852615</v>
      </c>
      <c r="H35" s="10" t="e">
        <f>E35/D35</f>
        <v>#DIV/0!</v>
      </c>
      <c r="I35" s="61">
        <f>B15/F35</f>
        <v>1.1863013698630136</v>
      </c>
      <c r="L35">
        <f>L34*10.764</f>
        <v>343.15631999999999</v>
      </c>
    </row>
    <row r="36" spans="2:12" x14ac:dyDescent="0.25">
      <c r="B36" s="62">
        <v>343</v>
      </c>
      <c r="C36" s="41">
        <f>B36*1.1</f>
        <v>377.3</v>
      </c>
      <c r="D36" s="41"/>
      <c r="E36" s="64">
        <v>3125000</v>
      </c>
      <c r="F36" s="66">
        <f>E36/B36</f>
        <v>9110.7871720116618</v>
      </c>
      <c r="G36" s="65">
        <f>E36/C36</f>
        <v>8282.5337927378732</v>
      </c>
      <c r="H36" s="10">
        <f>B15/G36</f>
        <v>1.2073600000000002</v>
      </c>
      <c r="I36" s="61">
        <f>B16/G36</f>
        <v>5.2278688000000011E-2</v>
      </c>
    </row>
    <row r="37" spans="2:12" x14ac:dyDescent="0.25">
      <c r="B37" s="41">
        <v>433</v>
      </c>
      <c r="C37" s="41">
        <f>B37*1.1</f>
        <v>476.3</v>
      </c>
      <c r="D37" s="41"/>
      <c r="E37" s="64">
        <v>4100000</v>
      </c>
      <c r="F37" s="66">
        <f>E37/B37</f>
        <v>9468.8221709006921</v>
      </c>
      <c r="G37" s="66">
        <f>E37/C37</f>
        <v>8608.0201553642655</v>
      </c>
      <c r="H37" s="10">
        <f>B16/F37</f>
        <v>4.5729024390243907E-2</v>
      </c>
      <c r="I37" s="61">
        <f>B15/G37</f>
        <v>1.1617073170731709</v>
      </c>
      <c r="K37" s="6"/>
    </row>
    <row r="38" spans="2:12" x14ac:dyDescent="0.25">
      <c r="B38" s="8"/>
      <c r="C38" s="41"/>
      <c r="D38" s="41"/>
      <c r="E38" s="41"/>
      <c r="F38" s="41" t="e">
        <f>E38/B38</f>
        <v>#DIV/0!</v>
      </c>
      <c r="G38" s="41" t="e">
        <f>E38/C38</f>
        <v>#DIV/0!</v>
      </c>
      <c r="H38" s="10" t="e">
        <f>B15/F38</f>
        <v>#DIV/0!</v>
      </c>
    </row>
    <row r="39" spans="2:12" ht="15.75" x14ac:dyDescent="0.25">
      <c r="B39" s="37"/>
      <c r="C39" s="8"/>
      <c r="D39" s="8"/>
      <c r="E39" s="8"/>
      <c r="F39" s="8"/>
      <c r="G39" s="8"/>
      <c r="H39" s="8"/>
    </row>
    <row r="40" spans="2:12" ht="15.75" x14ac:dyDescent="0.25">
      <c r="B40" s="38"/>
      <c r="C40" s="9"/>
      <c r="D40" s="8"/>
      <c r="E40" s="8"/>
      <c r="F40" s="8"/>
      <c r="G40" s="8"/>
      <c r="H40" s="8"/>
    </row>
    <row r="41" spans="2:12" ht="15.75" x14ac:dyDescent="0.25">
      <c r="B41" s="38"/>
      <c r="C41" s="9"/>
      <c r="D41" s="8"/>
      <c r="E41" s="8"/>
      <c r="F41" s="8"/>
      <c r="G41" s="8"/>
      <c r="H41" s="8"/>
    </row>
    <row r="42" spans="2:12" ht="15.75" x14ac:dyDescent="0.25">
      <c r="B42" s="22"/>
      <c r="C42" s="7"/>
      <c r="D42" s="40"/>
    </row>
    <row r="43" spans="2:12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5"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D6" sqref="D6"/>
    </sheetView>
  </sheetViews>
  <sheetFormatPr defaultRowHeight="15" x14ac:dyDescent="0.25"/>
  <cols>
    <col min="2" max="2" width="67.5703125" customWidth="1"/>
  </cols>
  <sheetData>
    <row r="1" spans="1:11" ht="30.75" thickBot="1" x14ac:dyDescent="0.3">
      <c r="A1" s="68" t="s">
        <v>27</v>
      </c>
      <c r="B1" s="68" t="s">
        <v>28</v>
      </c>
      <c r="C1" s="74" t="s">
        <v>29</v>
      </c>
      <c r="D1" s="26"/>
      <c r="E1" s="26"/>
      <c r="I1" t="s">
        <v>47</v>
      </c>
    </row>
    <row r="2" spans="1:11" x14ac:dyDescent="0.25">
      <c r="A2" s="75"/>
      <c r="B2" s="69"/>
      <c r="C2" s="76"/>
      <c r="D2" s="26"/>
      <c r="E2" s="26"/>
    </row>
    <row r="3" spans="1:11" x14ac:dyDescent="0.25">
      <c r="A3" s="77">
        <v>1</v>
      </c>
      <c r="B3" s="70" t="s">
        <v>30</v>
      </c>
      <c r="C3" s="78">
        <v>5</v>
      </c>
      <c r="D3" s="26">
        <v>5</v>
      </c>
      <c r="E3" s="26"/>
      <c r="I3">
        <v>1</v>
      </c>
    </row>
    <row r="4" spans="1:11" x14ac:dyDescent="0.25">
      <c r="A4" s="77">
        <v>2</v>
      </c>
      <c r="B4" s="70" t="s">
        <v>31</v>
      </c>
      <c r="C4" s="78">
        <v>5</v>
      </c>
      <c r="D4" s="26">
        <v>5</v>
      </c>
      <c r="E4" s="26"/>
      <c r="I4">
        <v>22</v>
      </c>
      <c r="K4" s="81"/>
    </row>
    <row r="5" spans="1:11" x14ac:dyDescent="0.25">
      <c r="A5" s="77">
        <v>3</v>
      </c>
      <c r="B5" s="70" t="s">
        <v>32</v>
      </c>
      <c r="C5" s="78">
        <v>40</v>
      </c>
      <c r="D5" s="26">
        <f>C5/23*16</f>
        <v>27.826086956521738</v>
      </c>
      <c r="E5" s="26"/>
      <c r="I5">
        <f>SUM(I3:I4)</f>
        <v>23</v>
      </c>
    </row>
    <row r="6" spans="1:11" x14ac:dyDescent="0.25">
      <c r="A6" s="77">
        <v>4</v>
      </c>
      <c r="B6" s="70" t="s">
        <v>33</v>
      </c>
      <c r="C6" s="78">
        <v>7</v>
      </c>
      <c r="D6" s="26">
        <f>C6/22*10</f>
        <v>3.1818181818181817</v>
      </c>
      <c r="E6" s="26"/>
    </row>
    <row r="7" spans="1:11" x14ac:dyDescent="0.25">
      <c r="A7" s="77">
        <v>5</v>
      </c>
      <c r="B7" s="70" t="s">
        <v>34</v>
      </c>
      <c r="C7" s="78">
        <v>7</v>
      </c>
      <c r="D7" s="26">
        <f>C7/22*10</f>
        <v>3.1818181818181817</v>
      </c>
      <c r="E7" s="26"/>
    </row>
    <row r="8" spans="1:11" x14ac:dyDescent="0.25">
      <c r="A8" s="77">
        <v>6</v>
      </c>
      <c r="B8" s="70" t="s">
        <v>35</v>
      </c>
      <c r="C8" s="78">
        <v>3.5</v>
      </c>
      <c r="D8" s="26"/>
      <c r="E8" s="26"/>
    </row>
    <row r="9" spans="1:11" x14ac:dyDescent="0.25">
      <c r="A9" s="77">
        <v>7</v>
      </c>
      <c r="B9" s="70" t="s">
        <v>36</v>
      </c>
      <c r="C9" s="78">
        <v>3.5</v>
      </c>
      <c r="D9" s="26"/>
      <c r="E9" s="26"/>
      <c r="I9" s="72"/>
      <c r="J9" s="72"/>
      <c r="K9" s="72"/>
    </row>
    <row r="10" spans="1:11" x14ac:dyDescent="0.25">
      <c r="A10" s="77">
        <v>8</v>
      </c>
      <c r="B10" s="70" t="s">
        <v>37</v>
      </c>
      <c r="C10" s="78">
        <v>5</v>
      </c>
      <c r="D10" s="26"/>
      <c r="E10" s="26"/>
      <c r="I10" s="72"/>
      <c r="J10" s="72"/>
      <c r="K10" s="72">
        <v>2.5</v>
      </c>
    </row>
    <row r="11" spans="1:11" x14ac:dyDescent="0.25">
      <c r="A11" s="77">
        <v>9</v>
      </c>
      <c r="B11" s="70" t="s">
        <v>38</v>
      </c>
      <c r="C11" s="78">
        <v>5</v>
      </c>
      <c r="D11" s="26"/>
      <c r="E11" s="26"/>
      <c r="I11" s="72"/>
      <c r="J11" s="72"/>
      <c r="K11" s="72">
        <f>K10/22*8</f>
        <v>0.90909090909090906</v>
      </c>
    </row>
    <row r="12" spans="1:11" x14ac:dyDescent="0.25">
      <c r="A12" s="77"/>
      <c r="B12" s="70" t="s">
        <v>39</v>
      </c>
      <c r="C12" s="78">
        <v>5</v>
      </c>
      <c r="D12" s="26">
        <v>0.9</v>
      </c>
      <c r="E12" s="26"/>
      <c r="I12" s="72"/>
      <c r="J12" s="72"/>
      <c r="K12" s="72"/>
    </row>
    <row r="13" spans="1:11" x14ac:dyDescent="0.25">
      <c r="A13" s="77">
        <v>10</v>
      </c>
      <c r="B13" s="70" t="s">
        <v>40</v>
      </c>
      <c r="C13" s="78">
        <v>1.5</v>
      </c>
      <c r="D13" s="26"/>
      <c r="E13" s="26"/>
    </row>
    <row r="14" spans="1:11" x14ac:dyDescent="0.25">
      <c r="A14" s="77">
        <v>11</v>
      </c>
      <c r="B14" s="70" t="s">
        <v>41</v>
      </c>
      <c r="C14" s="78">
        <v>1.5</v>
      </c>
      <c r="D14" s="26"/>
      <c r="E14" s="26"/>
    </row>
    <row r="15" spans="1:11" x14ac:dyDescent="0.25">
      <c r="A15" s="77">
        <v>12</v>
      </c>
      <c r="B15" s="70" t="s">
        <v>42</v>
      </c>
      <c r="C15" s="78">
        <v>2.5</v>
      </c>
      <c r="D15" s="26"/>
      <c r="E15" s="26"/>
    </row>
    <row r="16" spans="1:11" x14ac:dyDescent="0.25">
      <c r="A16" s="77"/>
      <c r="B16" s="70" t="s">
        <v>43</v>
      </c>
      <c r="C16" s="78">
        <v>2.5</v>
      </c>
      <c r="D16" s="26"/>
      <c r="E16" s="26"/>
    </row>
    <row r="17" spans="1:5" x14ac:dyDescent="0.25">
      <c r="A17" s="77">
        <v>13</v>
      </c>
      <c r="B17" s="70" t="s">
        <v>44</v>
      </c>
      <c r="C17" s="78">
        <v>2</v>
      </c>
      <c r="D17" s="26"/>
      <c r="E17" s="26"/>
    </row>
    <row r="18" spans="1:5" x14ac:dyDescent="0.25">
      <c r="A18" s="77">
        <v>14</v>
      </c>
      <c r="B18" s="70" t="s">
        <v>45</v>
      </c>
      <c r="C18" s="78">
        <v>2</v>
      </c>
      <c r="D18" s="26"/>
      <c r="E18" s="26"/>
    </row>
    <row r="19" spans="1:5" ht="15.75" thickBot="1" x14ac:dyDescent="0.3">
      <c r="A19" s="77">
        <v>15</v>
      </c>
      <c r="B19" s="71" t="s">
        <v>46</v>
      </c>
      <c r="C19" s="79">
        <v>2</v>
      </c>
      <c r="D19" s="26"/>
      <c r="E19" s="26"/>
    </row>
    <row r="20" spans="1:5" x14ac:dyDescent="0.25">
      <c r="A20" s="73"/>
      <c r="B20" s="73"/>
      <c r="C20" s="80">
        <f>SUM(C3:C19)</f>
        <v>100</v>
      </c>
      <c r="D20" s="26">
        <f>SUM(D3:D19)</f>
        <v>45.089723320158093</v>
      </c>
      <c r="E20" s="2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2025-03-01T12:31:04Z</dcterms:modified>
</cp:coreProperties>
</file>