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R24" i="17" l="1"/>
  <c r="Q16" i="17"/>
  <c r="Q13" i="17"/>
  <c r="Q14" i="17"/>
  <c r="Q15" i="17"/>
  <c r="Q12" i="17"/>
  <c r="P13" i="17"/>
  <c r="R9" i="16"/>
  <c r="P9" i="16"/>
  <c r="P7" i="16"/>
  <c r="P8" i="16"/>
  <c r="P6" i="16"/>
  <c r="O7" i="16"/>
  <c r="J32" i="4"/>
  <c r="J31" i="4"/>
  <c r="I32" i="4"/>
  <c r="G33" i="4"/>
  <c r="G31" i="4"/>
  <c r="G32" i="4"/>
  <c r="G30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5" i="4"/>
  <c r="Q5" i="4" s="1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B20" i="4" s="1"/>
  <c r="C20" i="4" s="1"/>
  <c r="D20" i="4" s="1"/>
  <c r="J20" i="4"/>
  <c r="I20" i="4"/>
  <c r="E20" i="4"/>
  <c r="A20" i="4"/>
  <c r="H4" i="4" l="1"/>
  <c r="D3" i="4"/>
  <c r="H3" i="4" s="1"/>
  <c r="C3" i="4"/>
  <c r="H9" i="4"/>
  <c r="G8" i="4"/>
  <c r="G9" i="4"/>
  <c r="F8" i="4"/>
  <c r="F9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l="1"/>
  <c r="Y42" i="4"/>
  <c r="S38" i="4"/>
  <c r="Y44" i="4" l="1"/>
  <c r="Y43" i="4"/>
  <c r="W48" i="4"/>
  <c r="W44" i="4"/>
</calcChain>
</file>

<file path=xl/sharedStrings.xml><?xml version="1.0" encoding="utf-8"?>
<sst xmlns="http://schemas.openxmlformats.org/spreadsheetml/2006/main" count="53" uniqueCount="47">
  <si>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</si>
  <si>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</si>
  <si>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</si>
  <si>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</si>
  <si>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</si>
  <si>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</si>
  <si>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</si>
  <si>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</si>
  <si>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</si>
  <si>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</si>
  <si>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</si>
  <si>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</si>
  <si>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</si>
  <si>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</si>
  <si>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</si>
  <si>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</si>
  <si>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</si>
  <si>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</si>
  <si>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</si>
  <si>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</si>
  <si>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</si>
  <si>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</si>
  <si>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</si>
  <si>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</si>
  <si>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</si>
  <si>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</si>
  <si>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</si>
  <si>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</si>
  <si>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</si>
  <si>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</si>
  <si>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</si>
  <si>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</si>
  <si>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</si>
  <si>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</si>
  <si>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</si>
  <si>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</si>
  <si>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</si>
  <si>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</si>
  <si>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</si>
  <si>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</si>
  <si>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As per part OC</t>
  </si>
  <si>
    <t>State Bank of India ( RACPC Kalyan ) - 014266 - Mr. Parag Pradip Naik &amp; Mrs. Priya Parag Naik</t>
  </si>
  <si>
    <t>Agree CA</t>
  </si>
  <si>
    <t>Open Terr</t>
  </si>
  <si>
    <t>Elevation</t>
  </si>
  <si>
    <t>40% terrace</t>
  </si>
  <si>
    <t>1 Car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</si>
</sst>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43" fontId="0" fillId="0" borderId="0" xfId="0" applyNumberForma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12" fillId="3" borderId="0" xfId="0" applyNumberFormat="1" applyFont="1" applyFill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20</xdr:col>
      <xdr:colOff>325257</xdr:colOff>
      <xdr:row>42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10078857" cy="7600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17</xdr:col>
      <xdr:colOff>582212</xdr:colOff>
      <xdr:row>35</xdr:row>
      <xdr:rowOff>38903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952500"/>
          <a:ext cx="8507012" cy="57539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15</xdr:col>
      <xdr:colOff>286896</xdr:colOff>
      <xdr:row>30</xdr:row>
      <xdr:rowOff>86508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8211696" cy="56110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105640</xdr:colOff>
      <xdr:row>28</xdr:row>
      <xdr:rowOff>114987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201640" cy="49251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12</xdr:col>
      <xdr:colOff>115167</xdr:colOff>
      <xdr:row>32</xdr:row>
      <xdr:rowOff>162612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333500"/>
          <a:ext cx="6211167" cy="49251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0</xdr:rowOff>
    </xdr:from>
    <xdr:to>
      <xdr:col>20</xdr:col>
      <xdr:colOff>239009</xdr:colOff>
      <xdr:row>31</xdr:row>
      <xdr:rowOff>19850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190500"/>
          <a:ext cx="6335009" cy="573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I13" zoomScaleNormal="100" workbookViewId="0">
      <selection activeCell="Y26" sqref="Y2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13.570312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/>
      <c r="T2"/>
    </row>
    <row r="3" spans="1:20" s="48" customFormat="1" x14ac:dyDescent="0.25">
      <c r="A3" s="46">
        <f t="shared" ref="A3:A9" si="0">N3</f>
        <v>0</v>
      </c>
      <c r="B3" s="46">
        <f t="shared" ref="B3:B9" si="1">Q3</f>
        <v>1159</v>
      </c>
      <c r="C3" s="46">
        <f>B3*1.2</f>
        <v>1390.8</v>
      </c>
      <c r="D3" s="46">
        <f t="shared" ref="D3:D9" si="2">C3*1.2</f>
        <v>1668.9599999999998</v>
      </c>
      <c r="E3" s="47">
        <f t="shared" ref="E3:E9" si="3">R3</f>
        <v>13474400</v>
      </c>
      <c r="F3" s="46">
        <f t="shared" ref="F3:F9" si="4">ROUND((E3/B3),0)</f>
        <v>11626</v>
      </c>
      <c r="G3" s="46">
        <f t="shared" ref="G3:G9" si="5">ROUND((E3/C3),0)</f>
        <v>9688</v>
      </c>
      <c r="H3" s="46">
        <f t="shared" ref="H3:H9" si="6">ROUND((E3/D3),0)</f>
        <v>8074</v>
      </c>
      <c r="I3" s="46" t="e">
        <f>#REF!</f>
        <v>#REF!</v>
      </c>
      <c r="J3" s="46">
        <f t="shared" ref="J3:J9" si="7">S3</f>
        <v>0</v>
      </c>
      <c r="O3" s="48">
        <v>0</v>
      </c>
      <c r="P3" s="48">
        <f t="shared" ref="P3:P9" si="8">O3/1.2</f>
        <v>0</v>
      </c>
      <c r="Q3" s="48">
        <v>1159</v>
      </c>
      <c r="R3" s="49">
        <v>13474400</v>
      </c>
    </row>
    <row r="4" spans="1:20" s="48" customFormat="1" x14ac:dyDescent="0.25">
      <c r="A4" s="46">
        <f t="shared" si="0"/>
        <v>0</v>
      </c>
      <c r="B4" s="46">
        <f t="shared" si="1"/>
        <v>807</v>
      </c>
      <c r="C4" s="46">
        <f t="shared" ref="C4:C9" si="9">B4*1.2</f>
        <v>968.4</v>
      </c>
      <c r="D4" s="46">
        <f t="shared" si="2"/>
        <v>1162.08</v>
      </c>
      <c r="E4" s="47">
        <f t="shared" si="3"/>
        <v>8731500</v>
      </c>
      <c r="F4" s="46">
        <f t="shared" si="4"/>
        <v>10820</v>
      </c>
      <c r="G4" s="46">
        <f t="shared" si="5"/>
        <v>9016</v>
      </c>
      <c r="H4" s="46">
        <f t="shared" si="6"/>
        <v>7514</v>
      </c>
      <c r="I4" s="46" t="e">
        <f>#REF!</f>
        <v>#REF!</v>
      </c>
      <c r="J4" s="46">
        <f t="shared" si="7"/>
        <v>0</v>
      </c>
      <c r="O4" s="48">
        <v>0</v>
      </c>
      <c r="P4" s="48">
        <f t="shared" si="8"/>
        <v>0</v>
      </c>
      <c r="Q4" s="48">
        <v>807</v>
      </c>
      <c r="R4" s="49">
        <v>8731500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9" t="e">
        <f t="shared" si="4"/>
        <v>#DIV/0!</v>
      </c>
      <c r="G5" s="9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ref="Q5:Q9" si="10">P5/1.2</f>
        <v>0</v>
      </c>
      <c r="R5" s="2">
        <v>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10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2" t="s">
        <v>37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0" s="48" customFormat="1" x14ac:dyDescent="0.25">
      <c r="A16" s="46">
        <f t="shared" ref="A16:A25" si="32">N16</f>
        <v>0</v>
      </c>
      <c r="B16" s="46">
        <f t="shared" ref="B16:B25" si="33">Q16</f>
        <v>864</v>
      </c>
      <c r="C16" s="46">
        <f t="shared" ref="C16:C25" si="34">B16*1.2</f>
        <v>1036.8</v>
      </c>
      <c r="D16" s="46">
        <f t="shared" ref="D16:D25" si="35">C16*1.2</f>
        <v>1244.1599999999999</v>
      </c>
      <c r="E16" s="47">
        <f t="shared" ref="E16:E25" si="36">R16</f>
        <v>11500000</v>
      </c>
      <c r="F16" s="46">
        <f t="shared" ref="F16:F25" si="37">ROUND((E16/B16),0)</f>
        <v>13310</v>
      </c>
      <c r="G16" s="46">
        <f t="shared" ref="G16:G25" si="38">ROUND((E16/C16),0)</f>
        <v>11092</v>
      </c>
      <c r="H16" s="46">
        <f t="shared" ref="H16:H25" si="39">ROUND((E16/D16),0)</f>
        <v>9243</v>
      </c>
      <c r="I16" s="46" t="e">
        <f>#REF!</f>
        <v>#REF!</v>
      </c>
      <c r="J16" s="46">
        <f t="shared" ref="J16:J25" si="40">S16</f>
        <v>0</v>
      </c>
      <c r="O16" s="48">
        <v>0</v>
      </c>
      <c r="P16" s="48">
        <f t="shared" ref="P16:Q25" si="41">O16/1.2</f>
        <v>0</v>
      </c>
      <c r="Q16" s="48">
        <v>864</v>
      </c>
      <c r="R16" s="49">
        <v>11500000</v>
      </c>
    </row>
    <row r="17" spans="1:25" x14ac:dyDescent="0.25">
      <c r="A17" s="4">
        <f t="shared" si="32"/>
        <v>0</v>
      </c>
      <c r="B17" s="4">
        <f t="shared" si="33"/>
        <v>870</v>
      </c>
      <c r="C17" s="4">
        <f t="shared" si="34"/>
        <v>1044</v>
      </c>
      <c r="D17" s="4">
        <f t="shared" si="35"/>
        <v>1252.8</v>
      </c>
      <c r="E17" s="5">
        <f t="shared" si="36"/>
        <v>9500000</v>
      </c>
      <c r="F17" s="9">
        <f t="shared" si="37"/>
        <v>10920</v>
      </c>
      <c r="G17" s="9">
        <f t="shared" si="38"/>
        <v>9100</v>
      </c>
      <c r="H17" s="9">
        <f t="shared" si="39"/>
        <v>7583</v>
      </c>
      <c r="I17" s="4" t="e">
        <f>#REF!</f>
        <v>#REF!</v>
      </c>
      <c r="J17" s="4">
        <f t="shared" si="40"/>
        <v>0</v>
      </c>
      <c r="O17">
        <v>0</v>
      </c>
      <c r="P17">
        <f t="shared" si="41"/>
        <v>0</v>
      </c>
      <c r="Q17">
        <v>870</v>
      </c>
      <c r="R17" s="2">
        <v>9500000</v>
      </c>
    </row>
    <row r="18" spans="1:25" x14ac:dyDescent="0.25">
      <c r="A18" s="4">
        <f t="shared" si="32"/>
        <v>0</v>
      </c>
      <c r="B18" s="4">
        <f t="shared" si="33"/>
        <v>1029</v>
      </c>
      <c r="C18" s="4">
        <f t="shared" si="34"/>
        <v>1234.8</v>
      </c>
      <c r="D18" s="4">
        <f t="shared" si="35"/>
        <v>1481.76</v>
      </c>
      <c r="E18" s="5">
        <f t="shared" si="36"/>
        <v>12000000</v>
      </c>
      <c r="F18" s="9">
        <f t="shared" si="37"/>
        <v>11662</v>
      </c>
      <c r="G18" s="9">
        <f t="shared" si="38"/>
        <v>9718</v>
      </c>
      <c r="H18" s="9">
        <f t="shared" si="39"/>
        <v>8098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v>1029</v>
      </c>
      <c r="R18" s="2">
        <v>12000000</v>
      </c>
    </row>
    <row r="19" spans="1:25" x14ac:dyDescent="0.25">
      <c r="A19" s="4">
        <f t="shared" ref="A19:A22" si="42">N19</f>
        <v>0</v>
      </c>
      <c r="B19" s="4">
        <f t="shared" ref="B19:B22" si="43">Q19</f>
        <v>1251</v>
      </c>
      <c r="C19" s="4">
        <f t="shared" ref="C19:C22" si="44">B19*1.2</f>
        <v>1501.2</v>
      </c>
      <c r="D19" s="4">
        <f t="shared" ref="D19:D22" si="45">C19*1.2</f>
        <v>1801.44</v>
      </c>
      <c r="E19" s="5">
        <f t="shared" ref="E19:E22" si="46">R19</f>
        <v>16500000</v>
      </c>
      <c r="F19" s="9">
        <f t="shared" ref="F19:F22" si="47">ROUND((E19/B19),0)</f>
        <v>13189</v>
      </c>
      <c r="G19" s="9">
        <f t="shared" ref="G19:G22" si="48">ROUND((E19/C19),0)</f>
        <v>10991</v>
      </c>
      <c r="H19" s="9">
        <f t="shared" ref="H19:H22" si="49">ROUND((E19/D19),0)</f>
        <v>9159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v>1251</v>
      </c>
      <c r="R19" s="2">
        <v>16500000</v>
      </c>
    </row>
    <row r="20" spans="1:25" s="48" customFormat="1" x14ac:dyDescent="0.25">
      <c r="A20" s="46">
        <f t="shared" si="42"/>
        <v>0</v>
      </c>
      <c r="B20" s="46">
        <f t="shared" si="43"/>
        <v>763</v>
      </c>
      <c r="C20" s="46">
        <f t="shared" si="44"/>
        <v>915.6</v>
      </c>
      <c r="D20" s="46">
        <f t="shared" si="45"/>
        <v>1098.72</v>
      </c>
      <c r="E20" s="47">
        <f t="shared" si="46"/>
        <v>12500000</v>
      </c>
      <c r="F20" s="46">
        <f t="shared" si="47"/>
        <v>16383</v>
      </c>
      <c r="G20" s="46">
        <f t="shared" si="48"/>
        <v>13652</v>
      </c>
      <c r="H20" s="46">
        <f t="shared" si="49"/>
        <v>11377</v>
      </c>
      <c r="I20" s="46" t="e">
        <f>#REF!</f>
        <v>#REF!</v>
      </c>
      <c r="J20" s="46">
        <f t="shared" si="50"/>
        <v>0</v>
      </c>
      <c r="O20" s="48">
        <v>0</v>
      </c>
      <c r="P20" s="48">
        <f t="shared" si="51"/>
        <v>0</v>
      </c>
      <c r="Q20" s="48">
        <v>763</v>
      </c>
      <c r="R20" s="49">
        <v>12500000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ref="Q21:Q22" si="52">P21/1.2</f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12000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S28" s="10"/>
      <c r="T28" s="10"/>
      <c r="U28" s="17" t="s">
        <v>15</v>
      </c>
      <c r="V28" s="18"/>
      <c r="W28" s="19">
        <f>W26-W27</f>
        <v>9500</v>
      </c>
      <c r="X28" s="22"/>
    </row>
    <row r="29" spans="1:25" ht="15.75" x14ac:dyDescent="0.25">
      <c r="G29" s="6"/>
      <c r="H29" s="6"/>
      <c r="J29" t="s">
        <v>45</v>
      </c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E30" t="s">
        <v>42</v>
      </c>
      <c r="F30" s="7">
        <v>36.25</v>
      </c>
      <c r="G30">
        <f>F30*10.764</f>
        <v>390.19499999999999</v>
      </c>
      <c r="I30">
        <v>390</v>
      </c>
      <c r="J30">
        <v>109</v>
      </c>
      <c r="S30" s="10"/>
      <c r="T30" s="10"/>
      <c r="U30" s="17" t="s">
        <v>17</v>
      </c>
      <c r="V30" s="23"/>
      <c r="W30" s="24">
        <f>X30-X31</f>
        <v>2</v>
      </c>
      <c r="X30" s="25">
        <v>2025</v>
      </c>
    </row>
    <row r="31" spans="1:25" ht="15.75" x14ac:dyDescent="0.25">
      <c r="E31" t="s">
        <v>43</v>
      </c>
      <c r="F31" s="7">
        <v>10.14</v>
      </c>
      <c r="G31">
        <f t="shared" ref="G31:G32" si="64">F31*10.764</f>
        <v>109.14695999999999</v>
      </c>
      <c r="I31">
        <v>34</v>
      </c>
      <c r="J31">
        <f>J30*40%</f>
        <v>43.6</v>
      </c>
      <c r="S31" s="10"/>
      <c r="T31" s="10"/>
      <c r="U31" s="17" t="s">
        <v>18</v>
      </c>
      <c r="V31" s="23"/>
      <c r="W31" s="24">
        <f>W32-W30</f>
        <v>58</v>
      </c>
      <c r="X31" s="31">
        <v>2023</v>
      </c>
      <c r="Y31" t="s">
        <v>40</v>
      </c>
    </row>
    <row r="32" spans="1:25" ht="15.75" x14ac:dyDescent="0.25">
      <c r="E32" t="s">
        <v>44</v>
      </c>
      <c r="F32" s="7">
        <v>3.16</v>
      </c>
      <c r="G32">
        <f t="shared" si="64"/>
        <v>34.014240000000001</v>
      </c>
      <c r="I32">
        <f>SUM(I30:I31)</f>
        <v>424</v>
      </c>
      <c r="J32">
        <f>I32+J31</f>
        <v>467.6</v>
      </c>
      <c r="S32" s="10"/>
      <c r="T32" s="10"/>
      <c r="U32" s="17" t="s">
        <v>19</v>
      </c>
      <c r="V32" s="23"/>
      <c r="W32" s="24">
        <v>60</v>
      </c>
      <c r="X32" s="24"/>
    </row>
    <row r="33" spans="7:25" ht="48" customHeight="1" x14ac:dyDescent="0.25">
      <c r="G33">
        <f>SUM(G30:G32)</f>
        <v>533.35619999999994</v>
      </c>
      <c r="P33" s="43" t="s">
        <v>41</v>
      </c>
      <c r="Q33" s="43"/>
      <c r="R33" s="43"/>
      <c r="S33" s="43"/>
      <c r="T33" s="44"/>
      <c r="U33" s="21" t="s">
        <v>20</v>
      </c>
      <c r="V33" s="23"/>
      <c r="W33" s="24">
        <f>90*W30/W32</f>
        <v>3</v>
      </c>
      <c r="X33" s="24"/>
    </row>
    <row r="34" spans="7:25" ht="15.75" x14ac:dyDescent="0.25">
      <c r="U34" s="17"/>
      <c r="V34" s="26"/>
      <c r="W34" s="27">
        <v>0</v>
      </c>
      <c r="X34" s="27"/>
    </row>
    <row r="35" spans="7:25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0</v>
      </c>
      <c r="X35" s="22"/>
    </row>
    <row r="36" spans="7:25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2500</v>
      </c>
      <c r="X36" s="22"/>
    </row>
    <row r="37" spans="7:25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9500</v>
      </c>
      <c r="X37" s="22"/>
    </row>
    <row r="38" spans="7:25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7:25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12000</v>
      </c>
      <c r="X39" s="22"/>
    </row>
    <row r="40" spans="7:25" ht="15.75" x14ac:dyDescent="0.25">
      <c r="S40" s="10"/>
      <c r="T40" s="10"/>
      <c r="U40" s="23"/>
      <c r="V40" s="23"/>
      <c r="W40" s="24"/>
      <c r="X40" s="24"/>
    </row>
    <row r="41" spans="7:25" ht="15.75" x14ac:dyDescent="0.25">
      <c r="S41" s="10"/>
      <c r="T41" s="10"/>
      <c r="U41" s="28" t="s">
        <v>38</v>
      </c>
      <c r="V41" s="30"/>
      <c r="W41" s="25">
        <v>467</v>
      </c>
      <c r="X41" s="24" t="s">
        <v>46</v>
      </c>
    </row>
    <row r="42" spans="7:25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5604000</v>
      </c>
      <c r="X42" s="33">
        <v>500000</v>
      </c>
      <c r="Y42" s="15">
        <f>W42+X42</f>
        <v>6104000</v>
      </c>
    </row>
    <row r="43" spans="7:25" ht="15.75" x14ac:dyDescent="0.25">
      <c r="S43" s="11"/>
      <c r="T43" s="10"/>
      <c r="U43" s="17" t="s">
        <v>25</v>
      </c>
      <c r="V43" s="23"/>
      <c r="W43" s="45">
        <f>W42*0.98</f>
        <v>5491920</v>
      </c>
      <c r="X43" s="35"/>
      <c r="Y43" s="41">
        <f>Y42*0.98</f>
        <v>5981920</v>
      </c>
    </row>
    <row r="44" spans="7:25" ht="15.75" x14ac:dyDescent="0.25">
      <c r="S44" s="10"/>
      <c r="T44" s="10"/>
      <c r="U44" s="17" t="s">
        <v>26</v>
      </c>
      <c r="V44" s="23"/>
      <c r="W44" s="34">
        <f>W42*0.8</f>
        <v>4483200</v>
      </c>
      <c r="X44" s="34"/>
      <c r="Y44" s="41">
        <f>Y42*0.8</f>
        <v>4883200</v>
      </c>
    </row>
    <row r="45" spans="7:25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7:25" ht="15.75" x14ac:dyDescent="0.25">
      <c r="U46" s="37" t="s">
        <v>27</v>
      </c>
      <c r="V46" s="38"/>
      <c r="W46" s="39">
        <f>W27*W41</f>
        <v>1167500</v>
      </c>
      <c r="X46" s="39"/>
    </row>
    <row r="47" spans="7:25" ht="15.75" x14ac:dyDescent="0.25">
      <c r="U47" s="17" t="s">
        <v>28</v>
      </c>
      <c r="V47" s="23"/>
      <c r="W47" s="36"/>
      <c r="X47" s="36"/>
    </row>
    <row r="48" spans="7:25" ht="15.75" x14ac:dyDescent="0.25">
      <c r="U48" s="40" t="s">
        <v>29</v>
      </c>
      <c r="V48" s="36"/>
      <c r="W48" s="34">
        <f>W42*0.025/12</f>
        <v>11675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topLeftCell="D7" zoomScaleNormal="100" workbookViewId="0">
      <selection activeCell="E2" activeCellId="1" sqref="E2 E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6" workbookViewId="0">
      <selection activeCell="E6" sqref="E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C2" sqref="C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6:R19"/>
  <sheetViews>
    <sheetView zoomScaleNormal="100" workbookViewId="0">
      <selection activeCell="Q10" sqref="Q10"/>
    </sheetView>
  </sheetViews>
  <sheetFormatPr defaultRowHeight="15" x14ac:dyDescent="0.25"/>
  <cols>
    <col min="18" max="18" width="14.28515625" customWidth="1"/>
  </cols>
  <sheetData>
    <row r="6" spans="14:18" x14ac:dyDescent="0.25">
      <c r="N6">
        <v>97</v>
      </c>
      <c r="P6">
        <f>N6*10.764</f>
        <v>1044.1079999999999</v>
      </c>
      <c r="R6">
        <v>12564800</v>
      </c>
    </row>
    <row r="7" spans="14:18" x14ac:dyDescent="0.25">
      <c r="N7">
        <v>12.57</v>
      </c>
      <c r="O7">
        <f>N7*40%</f>
        <v>5.0280000000000005</v>
      </c>
      <c r="P7">
        <f>O7*10.764</f>
        <v>54.121392</v>
      </c>
      <c r="R7">
        <v>879600</v>
      </c>
    </row>
    <row r="8" spans="14:18" x14ac:dyDescent="0.25">
      <c r="N8">
        <v>5.67</v>
      </c>
      <c r="P8">
        <f t="shared" ref="P8" si="0">N8*10.764</f>
        <v>61.031879999999994</v>
      </c>
      <c r="R8">
        <v>30000</v>
      </c>
    </row>
    <row r="9" spans="14:18" x14ac:dyDescent="0.25">
      <c r="P9">
        <f>SUM(P6:P8)</f>
        <v>1159.261272</v>
      </c>
      <c r="R9">
        <f>SUM(R6:R8)</f>
        <v>13474400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2:R24"/>
  <sheetViews>
    <sheetView topLeftCell="A10" zoomScaleNormal="100" workbookViewId="0">
      <selection activeCell="R21" sqref="R21:R24"/>
    </sheetView>
  </sheetViews>
  <sheetFormatPr defaultRowHeight="15" x14ac:dyDescent="0.25"/>
  <cols>
    <col min="18" max="18" width="13.42578125" customWidth="1"/>
  </cols>
  <sheetData>
    <row r="12" spans="15:17" x14ac:dyDescent="0.25">
      <c r="O12">
        <v>66.75</v>
      </c>
      <c r="Q12">
        <f>O12*10.764</f>
        <v>718.49699999999996</v>
      </c>
    </row>
    <row r="13" spans="15:17" x14ac:dyDescent="0.25">
      <c r="O13">
        <v>9.24</v>
      </c>
      <c r="P13">
        <f>O13*40%</f>
        <v>3.6960000000000002</v>
      </c>
      <c r="Q13">
        <f>P13*10.764</f>
        <v>39.783743999999999</v>
      </c>
    </row>
    <row r="14" spans="15:17" x14ac:dyDescent="0.25">
      <c r="O14">
        <v>1.21</v>
      </c>
      <c r="Q14">
        <f t="shared" ref="Q14:Q15" si="0">O14*10.764</f>
        <v>13.024439999999998</v>
      </c>
    </row>
    <row r="15" spans="15:17" x14ac:dyDescent="0.25">
      <c r="O15">
        <v>3.34</v>
      </c>
      <c r="Q15">
        <f t="shared" si="0"/>
        <v>35.951759999999993</v>
      </c>
    </row>
    <row r="16" spans="15:17" x14ac:dyDescent="0.25">
      <c r="Q16">
        <f>SUM(Q12:Q15)</f>
        <v>807.25694399999998</v>
      </c>
    </row>
    <row r="21" spans="18:18" x14ac:dyDescent="0.25">
      <c r="R21">
        <v>8132200</v>
      </c>
    </row>
    <row r="22" spans="18:18" x14ac:dyDescent="0.25">
      <c r="R22">
        <v>569300</v>
      </c>
    </row>
    <row r="23" spans="18:18" x14ac:dyDescent="0.25">
      <c r="R23">
        <v>30000</v>
      </c>
    </row>
    <row r="24" spans="18:18" x14ac:dyDescent="0.25">
      <c r="R24">
        <f>SUM(R21:R23)</f>
        <v>8731500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K2" sqref="K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2025-02-13T12:01:35Z</dcterms:modified>
</cp:coreProperties>
</file>