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anara\Retail Asset Hub, Vasai\BALKRISHNA GAJDHAR BHATT\"/>
    </mc:Choice>
  </mc:AlternateContent>
  <xr:revisionPtr revIDLastSave="0" documentId="13_ncr:1_{C5A95D3F-5680-4F78-8A92-7EE06A5F99E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41" i="4" l="1"/>
  <c r="Q39" i="4"/>
  <c r="Q36" i="4"/>
  <c r="Q29" i="4"/>
  <c r="Q22" i="4"/>
  <c r="Q23" i="4"/>
  <c r="Q24" i="4"/>
  <c r="Q25" i="4"/>
  <c r="Q26" i="4"/>
  <c r="Q27" i="4"/>
  <c r="Q28" i="4"/>
  <c r="Q30" i="4"/>
  <c r="Q31" i="4"/>
  <c r="Q32" i="4"/>
  <c r="Q33" i="4"/>
  <c r="Q34" i="4"/>
  <c r="Q35" i="4"/>
  <c r="Q37" i="4"/>
  <c r="Q38" i="4"/>
  <c r="Q21" i="4"/>
  <c r="U10" i="4" l="1"/>
  <c r="U11" i="4"/>
  <c r="U12" i="4"/>
  <c r="U13" i="4"/>
  <c r="U14" i="4"/>
  <c r="U15" i="4"/>
  <c r="U16" i="4"/>
  <c r="U17" i="4"/>
  <c r="T10" i="4"/>
  <c r="Q10" i="4"/>
  <c r="U9" i="4"/>
  <c r="T9" i="4"/>
  <c r="Q9" i="4"/>
  <c r="H20" i="4"/>
  <c r="H29" i="4"/>
  <c r="I18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<sst xmlns="http://schemas.openxmlformats.org/spreadsheetml/2006/main" count="29" uniqueCount="26">
  <si>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</si>
  <si>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</si>
  <si>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</si>
  <si>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</si>
  <si>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</si>
  <si>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</si>
  <si>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</si>
  <si>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</si>
  <si>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</si>
  <si>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</si>
  <si>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</si>
  <si>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</si>
  <si>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</si>
  <si>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504, 5th Floor, Wing - D, Avenue - D Phase I CHSL, Phase I, Village - Dongare, Virar (West)</t>
  </si>
  <si>
    <t>ca</t>
  </si>
  <si>
    <t>rate</t>
  </si>
  <si>
    <t>fmv</t>
  </si>
  <si>
    <t>agreement - 07.02.25</t>
  </si>
  <si>
    <t>av</t>
  </si>
  <si>
    <t>sd</t>
  </si>
  <si>
    <t>rd</t>
  </si>
  <si>
    <t>10.01.25</t>
  </si>
  <si>
    <t>20.12.24</t>
  </si>
  <si>
    <t>mca</t>
  </si>
  <si>
    <t>ls - 35 to 40 lakhs</t>
  </si>
  <si>
    <t>oc - 2015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</si>
</sst>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47</xdr:row>
      <xdr:rowOff>172660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7F64A2-EEEA-4734-AFC9-6B4376F76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420350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C6C0DE-6D6F-4B88-A3D2-17168D1F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54750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401297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DEA9BD-AD7E-4536-9ACF-18911675B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35697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48</xdr:row>
      <xdr:rowOff>10729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33E39E-4352-4159-B880-200F2706B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420350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5762E6-77FC-448A-86FA-E5344B166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54750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315560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16493F-3859-4504-BE97-D541B69D7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49960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882AEF-7F98-494C-8278-41C3959DD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11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C16022-E18F-4B05-87B0-787FFFC8D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39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56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B8DE4F-DC60-4025-96B4-64F0CE00F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496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1"/>
  <sheetViews>
    <sheetView tabSelected="1" topLeftCell="E1" zoomScaleNormal="100" workbookViewId="0">
      <selection activeCell="H20" sqref="H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" customWidth="1"/>
    <col min="20" max="20" width="11.710937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346</v>
      </c>
      <c r="C2" s="4">
        <f>B2*1.2</f>
        <v>415.2</v>
      </c>
      <c r="D2" s="4">
        <f t="shared" ref="D2:D13" si="2">C2*1.2</f>
        <v>498.23999999999995</v>
      </c>
      <c r="E2" s="5">
        <f t="shared" ref="E2:E13" si="3">R2</f>
        <v>3600000</v>
      </c>
      <c r="F2" s="10">
        <f t="shared" ref="F2:F13" si="4">ROUND((E2/B2),0)</f>
        <v>10405</v>
      </c>
      <c r="G2" s="10">
        <f t="shared" ref="G2:G13" si="5">ROUND((E2/C2),0)</f>
        <v>8671</v>
      </c>
      <c r="H2" s="10">
        <f t="shared" ref="H2:H13" si="6">ROUND((E2/D2),0)</f>
        <v>7225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346</v>
      </c>
      <c r="R2" s="2">
        <v>3600000</v>
      </c>
      <c r="S2" s="8"/>
      <c r="T2" s="8"/>
    </row>
    <row r="3" spans="1:21" x14ac:dyDescent="0.25">
      <c r="A3" s="4">
        <f t="shared" si="0"/>
        <v>0</v>
      </c>
      <c r="B3" s="4">
        <f t="shared" si="1"/>
        <v>510</v>
      </c>
      <c r="C3" s="4">
        <f t="shared" ref="C3:C15" si="9">B3*1.2</f>
        <v>612</v>
      </c>
      <c r="D3" s="4">
        <f t="shared" si="2"/>
        <v>734.4</v>
      </c>
      <c r="E3" s="5">
        <f t="shared" si="3"/>
        <v>4000000</v>
      </c>
      <c r="F3" s="10">
        <f t="shared" si="4"/>
        <v>7843</v>
      </c>
      <c r="G3" s="10">
        <f t="shared" si="5"/>
        <v>6536</v>
      </c>
      <c r="H3" s="10">
        <f t="shared" si="6"/>
        <v>5447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510</v>
      </c>
      <c r="R3" s="2">
        <v>4000000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512.4</v>
      </c>
      <c r="C4" s="4">
        <f t="shared" si="9"/>
        <v>614.88</v>
      </c>
      <c r="D4" s="4">
        <f t="shared" si="2"/>
        <v>737.85599999999999</v>
      </c>
      <c r="E4" s="5">
        <f t="shared" si="3"/>
        <v>4450000</v>
      </c>
      <c r="F4" s="15">
        <f t="shared" si="4"/>
        <v>8685</v>
      </c>
      <c r="G4" s="10">
        <f t="shared" si="5"/>
        <v>7237</v>
      </c>
      <c r="H4" s="10">
        <f t="shared" si="6"/>
        <v>6031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512.4</v>
      </c>
      <c r="R4" s="2">
        <v>4450000</v>
      </c>
      <c r="S4" s="8"/>
      <c r="T4" s="8"/>
    </row>
    <row r="5" spans="1:21" x14ac:dyDescent="0.25">
      <c r="A5" s="4">
        <f t="shared" si="0"/>
        <v>0</v>
      </c>
      <c r="B5" s="4">
        <f t="shared" si="1"/>
        <v>512</v>
      </c>
      <c r="C5" s="4">
        <f t="shared" si="9"/>
        <v>614.4</v>
      </c>
      <c r="D5" s="4">
        <f t="shared" si="2"/>
        <v>737.28</v>
      </c>
      <c r="E5" s="5">
        <f t="shared" si="3"/>
        <v>4658000</v>
      </c>
      <c r="F5" s="15">
        <f t="shared" si="4"/>
        <v>9098</v>
      </c>
      <c r="G5" s="10">
        <f t="shared" si="5"/>
        <v>7581</v>
      </c>
      <c r="H5" s="10">
        <f t="shared" si="6"/>
        <v>6318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512</v>
      </c>
      <c r="R5" s="2">
        <v>4658000</v>
      </c>
      <c r="S5" s="8"/>
      <c r="T5" s="8"/>
    </row>
    <row r="6" spans="1:21" x14ac:dyDescent="0.25">
      <c r="A6" s="4">
        <f t="shared" si="0"/>
        <v>0</v>
      </c>
      <c r="B6" s="4">
        <f t="shared" si="1"/>
        <v>512</v>
      </c>
      <c r="C6" s="4">
        <f t="shared" si="9"/>
        <v>614.4</v>
      </c>
      <c r="D6" s="4">
        <f t="shared" si="2"/>
        <v>737.28</v>
      </c>
      <c r="E6" s="5">
        <f t="shared" si="3"/>
        <v>5200000</v>
      </c>
      <c r="F6" s="10">
        <f t="shared" si="4"/>
        <v>10156</v>
      </c>
      <c r="G6" s="10">
        <f t="shared" si="5"/>
        <v>8464</v>
      </c>
      <c r="H6" s="10">
        <f t="shared" si="6"/>
        <v>7053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512</v>
      </c>
      <c r="R6" s="2">
        <v>5200000</v>
      </c>
      <c r="S6" s="8"/>
      <c r="T6" s="8"/>
    </row>
    <row r="7" spans="1:21" x14ac:dyDescent="0.25">
      <c r="A7" s="4">
        <f t="shared" si="0"/>
        <v>0</v>
      </c>
      <c r="B7" s="4">
        <f t="shared" si="1"/>
        <v>512</v>
      </c>
      <c r="C7" s="4">
        <f t="shared" si="9"/>
        <v>614.4</v>
      </c>
      <c r="D7" s="4">
        <f t="shared" si="2"/>
        <v>737.28</v>
      </c>
      <c r="E7" s="5">
        <f t="shared" si="3"/>
        <v>5400000</v>
      </c>
      <c r="F7" s="10">
        <f t="shared" si="4"/>
        <v>10547</v>
      </c>
      <c r="G7" s="10">
        <f t="shared" si="5"/>
        <v>8789</v>
      </c>
      <c r="H7" s="10">
        <f t="shared" si="6"/>
        <v>7324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512</v>
      </c>
      <c r="R7" s="2">
        <v>5400000</v>
      </c>
      <c r="S7" s="8"/>
      <c r="T7" s="8"/>
    </row>
    <row r="8" spans="1:21" x14ac:dyDescent="0.25">
      <c r="A8" s="4">
        <f t="shared" si="0"/>
        <v>0</v>
      </c>
      <c r="B8" s="4">
        <f t="shared" si="1"/>
        <v>437</v>
      </c>
      <c r="C8" s="4">
        <f t="shared" si="9"/>
        <v>524.4</v>
      </c>
      <c r="D8" s="4">
        <f t="shared" si="2"/>
        <v>629.28</v>
      </c>
      <c r="E8" s="5">
        <f t="shared" si="3"/>
        <v>3900000</v>
      </c>
      <c r="F8" s="15">
        <f t="shared" si="4"/>
        <v>8924</v>
      </c>
      <c r="G8" s="10">
        <f t="shared" si="5"/>
        <v>7437</v>
      </c>
      <c r="H8" s="10">
        <f t="shared" si="6"/>
        <v>6198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437</v>
      </c>
      <c r="R8" s="2">
        <v>3900000</v>
      </c>
      <c r="S8" s="8"/>
      <c r="T8" s="8"/>
    </row>
    <row r="9" spans="1:21" x14ac:dyDescent="0.25">
      <c r="A9" s="4">
        <f t="shared" si="0"/>
        <v>0</v>
      </c>
      <c r="B9" s="4">
        <f t="shared" si="1"/>
        <v>819.03275999999994</v>
      </c>
      <c r="C9" s="4">
        <f t="shared" si="9"/>
        <v>982.83931199999984</v>
      </c>
      <c r="D9" s="4">
        <f t="shared" si="2"/>
        <v>1179.4071743999998</v>
      </c>
      <c r="E9" s="5">
        <f t="shared" si="3"/>
        <v>6530000</v>
      </c>
      <c r="F9" s="15">
        <f t="shared" si="4"/>
        <v>7973</v>
      </c>
      <c r="G9" s="10">
        <f t="shared" si="5"/>
        <v>6644</v>
      </c>
      <c r="H9" s="10">
        <f t="shared" si="6"/>
        <v>5537</v>
      </c>
      <c r="I9" s="4" t="e">
        <f>#REF!</f>
        <v>#REF!</v>
      </c>
      <c r="J9" s="4" t="str">
        <f t="shared" si="7"/>
        <v>10.01.25</v>
      </c>
      <c r="O9">
        <v>0</v>
      </c>
      <c r="P9">
        <f t="shared" si="8"/>
        <v>0</v>
      </c>
      <c r="Q9">
        <f>76.09*10.764</f>
        <v>819.03275999999994</v>
      </c>
      <c r="R9" s="2">
        <v>6530000</v>
      </c>
      <c r="S9" s="8" t="s">
        <v>21</v>
      </c>
      <c r="T9" s="16">
        <f>R9+326500+30000</f>
        <v>6886500</v>
      </c>
      <c r="U9">
        <f>T9/Q9</f>
        <v>8408.0885848815142</v>
      </c>
    </row>
    <row r="10" spans="1:21" x14ac:dyDescent="0.25">
      <c r="A10" s="4">
        <f t="shared" si="0"/>
        <v>0</v>
      </c>
      <c r="B10" s="4">
        <f t="shared" si="1"/>
        <v>611.82575999999995</v>
      </c>
      <c r="C10" s="4">
        <f t="shared" si="9"/>
        <v>734.19091199999991</v>
      </c>
      <c r="D10" s="4">
        <f t="shared" si="2"/>
        <v>881.02909439999985</v>
      </c>
      <c r="E10" s="5">
        <f t="shared" si="3"/>
        <v>6250000</v>
      </c>
      <c r="F10" s="10">
        <f t="shared" si="4"/>
        <v>10215</v>
      </c>
      <c r="G10" s="10">
        <f t="shared" si="5"/>
        <v>8513</v>
      </c>
      <c r="H10" s="10">
        <f t="shared" si="6"/>
        <v>7094</v>
      </c>
      <c r="I10" s="4" t="e">
        <f>#REF!</f>
        <v>#REF!</v>
      </c>
      <c r="J10" s="4" t="str">
        <f t="shared" si="7"/>
        <v>20.12.24</v>
      </c>
      <c r="O10">
        <v>0</v>
      </c>
      <c r="P10">
        <f t="shared" si="8"/>
        <v>0</v>
      </c>
      <c r="Q10">
        <f>(51.11+5.73)*10.764</f>
        <v>611.82575999999995</v>
      </c>
      <c r="R10" s="2">
        <v>6250000</v>
      </c>
      <c r="S10" s="8" t="s">
        <v>22</v>
      </c>
      <c r="T10" s="16">
        <f>R10+375000+30000</f>
        <v>6655000</v>
      </c>
      <c r="U10">
        <f t="shared" ref="U10:U17" si="10">T10/Q10</f>
        <v>10877.279832088143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:Q12" si="11">P11/1.2</f>
        <v>0</v>
      </c>
      <c r="R11" s="2">
        <v>0</v>
      </c>
      <c r="S11" s="8"/>
      <c r="T11" s="8"/>
      <c r="U11" t="e">
        <f t="shared" si="10"/>
        <v>#DIV/0!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  <c r="U12" t="e">
        <f t="shared" si="10"/>
        <v>#DIV/0!</v>
      </c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  <c r="U13" t="e">
        <f t="shared" si="10"/>
        <v>#DIV/0!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  <c r="U14" t="e">
        <f t="shared" si="10"/>
        <v>#DIV/0!</v>
      </c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  <c r="U15" t="e">
        <f t="shared" si="10"/>
        <v>#DIV/0!</v>
      </c>
    </row>
    <row r="16" spans="1:21" x14ac:dyDescent="0.25">
      <c r="U16" t="e">
        <f t="shared" si="10"/>
        <v>#DIV/0!</v>
      </c>
    </row>
    <row r="17" spans="7:24" x14ac:dyDescent="0.25">
      <c r="G17" t="s">
        <v>13</v>
      </c>
      <c r="U17" t="e">
        <f t="shared" si="10"/>
        <v>#DIV/0!</v>
      </c>
    </row>
    <row r="18" spans="7:24" x14ac:dyDescent="0.25">
      <c r="G18" t="s">
        <v>14</v>
      </c>
      <c r="H18">
        <v>510</v>
      </c>
      <c r="I18">
        <f>47.39*10.764</f>
        <v>510.10595999999998</v>
      </c>
    </row>
    <row r="19" spans="7:24" x14ac:dyDescent="0.25">
      <c r="G19" t="s">
        <v>15</v>
      </c>
      <c r="H19">
        <v>8000</v>
      </c>
    </row>
    <row r="20" spans="7:24" x14ac:dyDescent="0.25">
      <c r="G20" t="s">
        <v>16</v>
      </c>
      <c r="H20">
        <f>H19*H18</f>
        <v>4080000</v>
      </c>
      <c r="O20" t="s">
        <v>23</v>
      </c>
    </row>
    <row r="21" spans="7:24" x14ac:dyDescent="0.25">
      <c r="O21">
        <v>16.62</v>
      </c>
      <c r="P21">
        <v>10</v>
      </c>
      <c r="Q21">
        <f>P21*O21</f>
        <v>166.20000000000002</v>
      </c>
    </row>
    <row r="22" spans="7:24" x14ac:dyDescent="0.25">
      <c r="G22" s="6"/>
      <c r="H22" s="6"/>
      <c r="O22">
        <v>3.2</v>
      </c>
      <c r="P22">
        <v>11.66</v>
      </c>
      <c r="Q22">
        <f t="shared" ref="Q22:Q39" si="22">P22*O22</f>
        <v>37.312000000000005</v>
      </c>
    </row>
    <row r="23" spans="7:24" x14ac:dyDescent="0.25">
      <c r="I23" t="s">
        <v>24</v>
      </c>
      <c r="O23">
        <v>8.75</v>
      </c>
      <c r="P23">
        <v>6.91</v>
      </c>
      <c r="Q23">
        <f t="shared" si="22"/>
        <v>60.462499999999999</v>
      </c>
    </row>
    <row r="24" spans="7:24" x14ac:dyDescent="0.25">
      <c r="I24" t="s">
        <v>25</v>
      </c>
      <c r="O24">
        <v>3.91</v>
      </c>
      <c r="P24" s="11">
        <v>6.81</v>
      </c>
      <c r="Q24">
        <f t="shared" si="22"/>
        <v>26.627099999999999</v>
      </c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O25">
        <v>8.81</v>
      </c>
      <c r="P25" s="11">
        <v>8.15</v>
      </c>
      <c r="Q25">
        <f t="shared" si="22"/>
        <v>71.801500000000004</v>
      </c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H26">
        <v>3300000</v>
      </c>
      <c r="O26">
        <v>9</v>
      </c>
      <c r="P26" s="11">
        <v>10.25</v>
      </c>
      <c r="Q26">
        <f t="shared" si="22"/>
        <v>92.25</v>
      </c>
      <c r="R26" s="11"/>
      <c r="T26" s="11"/>
      <c r="U26" s="11"/>
      <c r="V26" s="11"/>
      <c r="W26" s="11"/>
      <c r="X26" s="11"/>
    </row>
    <row r="27" spans="7:24" x14ac:dyDescent="0.25">
      <c r="G27" t="s">
        <v>19</v>
      </c>
      <c r="H27">
        <v>296450</v>
      </c>
      <c r="O27">
        <v>2</v>
      </c>
      <c r="P27" s="11">
        <v>5.68</v>
      </c>
      <c r="Q27">
        <f t="shared" si="22"/>
        <v>11.36</v>
      </c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H28">
        <v>30000</v>
      </c>
      <c r="O28">
        <v>7.36</v>
      </c>
      <c r="P28" s="11">
        <v>4</v>
      </c>
      <c r="Q28">
        <f t="shared" si="22"/>
        <v>29.44</v>
      </c>
      <c r="R28" s="12"/>
      <c r="T28" s="12"/>
      <c r="U28" s="12"/>
      <c r="V28" s="11"/>
      <c r="W28" s="11"/>
      <c r="X28" s="11"/>
    </row>
    <row r="29" spans="7:24" x14ac:dyDescent="0.25">
      <c r="H29">
        <f>SUM(H26:H28)</f>
        <v>3626450</v>
      </c>
      <c r="P29" s="11"/>
      <c r="Q29" s="6">
        <f>SUM(Q21:Q28)</f>
        <v>495.45310000000001</v>
      </c>
      <c r="R29" s="11"/>
      <c r="T29" s="11"/>
      <c r="U29" s="11"/>
      <c r="V29" s="11"/>
      <c r="W29" s="11"/>
      <c r="X29" s="11"/>
    </row>
    <row r="30" spans="7:24" x14ac:dyDescent="0.25">
      <c r="P30" s="11"/>
      <c r="Q30">
        <f t="shared" si="22"/>
        <v>0</v>
      </c>
      <c r="R30" s="11"/>
      <c r="T30" s="11"/>
      <c r="U30" s="11"/>
      <c r="V30" s="11"/>
      <c r="W30" s="11"/>
      <c r="X30" s="11"/>
    </row>
    <row r="31" spans="7:24" x14ac:dyDescent="0.25">
      <c r="O31">
        <v>3</v>
      </c>
      <c r="P31" s="11">
        <v>7.33</v>
      </c>
      <c r="Q31" s="6">
        <f t="shared" si="22"/>
        <v>21.990000000000002</v>
      </c>
      <c r="R31" s="11"/>
      <c r="T31" s="11"/>
      <c r="U31" s="11"/>
      <c r="V31" s="11"/>
      <c r="W31" s="11"/>
      <c r="X31" s="11"/>
    </row>
    <row r="32" spans="7:24" x14ac:dyDescent="0.25">
      <c r="P32" s="11"/>
      <c r="Q32">
        <f t="shared" si="22"/>
        <v>0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v>1.5</v>
      </c>
      <c r="P33" s="11">
        <v>4.75</v>
      </c>
      <c r="Q33">
        <f t="shared" si="22"/>
        <v>7.125</v>
      </c>
      <c r="R33" s="11"/>
      <c r="S33" s="6"/>
      <c r="T33" s="11"/>
      <c r="U33" s="11"/>
      <c r="V33" s="11"/>
      <c r="W33" s="11"/>
      <c r="X33" s="11"/>
    </row>
    <row r="34" spans="15:24" x14ac:dyDescent="0.25">
      <c r="O34">
        <v>1.41</v>
      </c>
      <c r="P34">
        <v>7.75</v>
      </c>
      <c r="Q34">
        <f t="shared" si="22"/>
        <v>10.9275</v>
      </c>
      <c r="R34" s="11"/>
    </row>
    <row r="35" spans="15:24" x14ac:dyDescent="0.25">
      <c r="O35">
        <v>1.65</v>
      </c>
      <c r="P35" s="11">
        <v>5.6</v>
      </c>
      <c r="Q35">
        <f t="shared" si="22"/>
        <v>9.2399999999999984</v>
      </c>
      <c r="R35" s="11"/>
      <c r="T35" s="6"/>
    </row>
    <row r="36" spans="15:24" x14ac:dyDescent="0.25">
      <c r="P36" s="11"/>
      <c r="Q36" s="6">
        <f>SUM(Q33:Q35)</f>
        <v>27.2925</v>
      </c>
      <c r="R36" s="11"/>
      <c r="S36" s="6"/>
    </row>
    <row r="37" spans="15:24" x14ac:dyDescent="0.25">
      <c r="O37">
        <v>2.91</v>
      </c>
      <c r="P37" s="11">
        <v>2.4300000000000002</v>
      </c>
      <c r="Q37">
        <f t="shared" si="22"/>
        <v>7.0713000000000008</v>
      </c>
    </row>
    <row r="38" spans="15:24" x14ac:dyDescent="0.25">
      <c r="O38">
        <v>1.5</v>
      </c>
      <c r="P38" s="11">
        <v>3.5</v>
      </c>
      <c r="Q38">
        <f t="shared" si="22"/>
        <v>5.25</v>
      </c>
    </row>
    <row r="39" spans="15:24" x14ac:dyDescent="0.25">
      <c r="Q39" s="6">
        <f>SUM(Q37:Q38)</f>
        <v>12.321300000000001</v>
      </c>
    </row>
    <row r="41" spans="15:24" x14ac:dyDescent="0.25">
      <c r="Q41">
        <f>Q39+Q36+Q31+Q29</f>
        <v>557.05690000000004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2025-02-13T11:41:28Z</dcterms:modified>
</cp:coreProperties>
</file>