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Savita Hotels\Savita Hotels Pvt_ Ltd_  Lonavala  property paper\"/>
    </mc:Choice>
  </mc:AlternateContent>
  <xr:revisionPtr revIDLastSave="0" documentId="13_ncr:1_{401C2990-0470-4BEE-9B21-AF65D1FD5951}" xr6:coauthVersionLast="47" xr6:coauthVersionMax="47" xr10:uidLastSave="{00000000-0000-0000-0000-000000000000}"/>
  <bookViews>
    <workbookView xWindow="3510" yWindow="15" windowWidth="14025" windowHeight="15465" xr2:uid="{00000000-000D-0000-FFFF-FFFF00000000}"/>
  </bookViews>
  <sheets>
    <sheet name="L &amp; B Valuation " sheetId="4" r:id="rId1"/>
    <sheet name="Cost Vetting" sheetId="13" r:id="rId2"/>
    <sheet name="Sheet1" sheetId="15" r:id="rId3"/>
    <sheet name="Jantri Rate" sheetId="5" r:id="rId4"/>
    <sheet name="Sheet2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">'[1]Do not delete'!$A$9:$H$9</definedName>
    <definedName name="\a">#REF!</definedName>
    <definedName name="\B">[2]TRADE!#REF!</definedName>
    <definedName name="\C">[2]TRADE!#REF!</definedName>
    <definedName name="\D">[2]TRADE!#REF!</definedName>
    <definedName name="\E">#REF!</definedName>
    <definedName name="\F">#REF!</definedName>
    <definedName name="\G">#REF!</definedName>
    <definedName name="\H">#REF!</definedName>
    <definedName name="\J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____xlfn.BAHTTEXT" hidden="1">#NAME?</definedName>
    <definedName name="___DAT1">#REF!</definedName>
    <definedName name="___DAT10">[3]BLDG!#REF!</definedName>
    <definedName name="___DAT12">[3]BLDG!#REF!</definedName>
    <definedName name="___DAT14">[3]BLDG!#REF!</definedName>
    <definedName name="___DAT15">[3]BLDG!#REF!</definedName>
    <definedName name="___DAT17">[3]BLDG!#REF!</definedName>
    <definedName name="___DAT2">[3]BLDG!#REF!</definedName>
    <definedName name="___DAT20">#REF!</definedName>
    <definedName name="___DAT21">#REF!</definedName>
    <definedName name="___DAT3">[3]BLDG!#REF!</definedName>
    <definedName name="___DAT5">#REF!</definedName>
    <definedName name="___DAT6">[3]BLDG!#REF!</definedName>
    <definedName name="___DAT7">#REF!</definedName>
    <definedName name="___DAT9">[3]BLDG!#REF!</definedName>
    <definedName name="___INDEX_SHEET___ASAP_Utilities">#REF!</definedName>
    <definedName name="___xlfn.BAHTTEXT" hidden="1">#NAME?</definedName>
    <definedName name="__123Graph_B" hidden="1">[2]SR!#REF!</definedName>
    <definedName name="__123Graph_BCURRENT" hidden="1">[4]FORM111!#REF!</definedName>
    <definedName name="__123Graph_D" hidden="1">[2]SR!#REF!</definedName>
    <definedName name="__123Graph_DCURRENT" hidden="1">[4]FORM111!#REF!</definedName>
    <definedName name="__123Graph_F" hidden="1">[2]SR!#REF!</definedName>
    <definedName name="__123Graph_FCURRENT" hidden="1">[4]FORM111!#REF!</definedName>
    <definedName name="__123Graph_X" hidden="1">[4]FORMII!#REF!</definedName>
    <definedName name="__123Graph_XCURRENT" hidden="1">[4]FORM111!#REF!</definedName>
    <definedName name="__DAT1">#REF!</definedName>
    <definedName name="__DAT10">[3]BLDG!#REF!</definedName>
    <definedName name="__DAT11">[3]BLDG!#REF!</definedName>
    <definedName name="__DAT12">[3]BLDG!#REF!</definedName>
    <definedName name="__DAT14">[3]BLDG!#REF!</definedName>
    <definedName name="__DAT15">[3]BLDG!#REF!</definedName>
    <definedName name="__DAT16">[3]BLDG!#REF!</definedName>
    <definedName name="__DAT17">[3]BLDG!#REF!</definedName>
    <definedName name="__DAT18">[3]BLDG!#REF!</definedName>
    <definedName name="__DAT19">[3]BLDG!#REF!</definedName>
    <definedName name="__DAT2">[3]BLDG!#REF!</definedName>
    <definedName name="__DAT20">#REF!</definedName>
    <definedName name="__DAT21">#REF!</definedName>
    <definedName name="__DAT3">[3]BLDG!#REF!</definedName>
    <definedName name="__DAT4">#REF!</definedName>
    <definedName name="__DAT5">#REF!</definedName>
    <definedName name="__DAT6">[3]BLDG!#REF!</definedName>
    <definedName name="__DAT7">#REF!</definedName>
    <definedName name="__DAT8">[3]BLDG!#REF!</definedName>
    <definedName name="__DAT9">[3]BLDG!#REF!</definedName>
    <definedName name="__xlfn.BAHTTEXT" hidden="1">#NAME?</definedName>
    <definedName name="__xlnm.Print_Area_2">"'const mat'!#ref!"</definedName>
    <definedName name="__xlnm.Print_Titles_12">"'water supply'!$4:4"</definedName>
    <definedName name="__xlnm.Print_Titles_3">"'elect mat'!$4:4"</definedName>
    <definedName name="__xlnm.Print_Titles_4">"'fire fighting'!$4:4"</definedName>
    <definedName name="_1">#REF!</definedName>
    <definedName name="_1_1">#REF!</definedName>
    <definedName name="_1_2">#REF!</definedName>
    <definedName name="_1_6">#REF!</definedName>
    <definedName name="_1_C_1_1">[5]Power_Fuel!#REF!</definedName>
    <definedName name="_2">[6]CO_1!#REF!</definedName>
    <definedName name="_2_6">#REF!</definedName>
    <definedName name="_2_S_1_1">[5]Power_Fuel!#REF!</definedName>
    <definedName name="_3">#REF!</definedName>
    <definedName name="_A">#REF!</definedName>
    <definedName name="_A_1">#REF!</definedName>
    <definedName name="_A_2">#REF!</definedName>
    <definedName name="_C">'[5]Power&amp;Fuel'!#REF!</definedName>
    <definedName name="_C_1">#REF!</definedName>
    <definedName name="_C_2">#REF!</definedName>
    <definedName name="_CK11">#REF!</definedName>
    <definedName name="_D">#REF!</definedName>
    <definedName name="_D_1">#REF!</definedName>
    <definedName name="_D_2">#REF!</definedName>
    <definedName name="_DAT1">#REF!</definedName>
    <definedName name="_DAT10">[3]BLDG!#REF!</definedName>
    <definedName name="_DAT11">[3]BLDG!#REF!</definedName>
    <definedName name="_DAT12">[3]BLDG!#REF!</definedName>
    <definedName name="_DAT13">[3]BLDG!#REF!</definedName>
    <definedName name="_DAT14">[3]BLDG!#REF!</definedName>
    <definedName name="_DAT15">[3]BLDG!#REF!</definedName>
    <definedName name="_DAT16">[3]BLDG!#REF!</definedName>
    <definedName name="_DAT17">[3]BLDG!#REF!</definedName>
    <definedName name="_DAT18">[3]BLDG!#REF!</definedName>
    <definedName name="_DAT19">[3]BLDG!#REF!</definedName>
    <definedName name="_DAT2">[3]BLDG!#REF!</definedName>
    <definedName name="_DAT20">#REF!</definedName>
    <definedName name="_DAT21">#REF!</definedName>
    <definedName name="_DAT3">[3]BLDG!#REF!</definedName>
    <definedName name="_DAT4">#REF!</definedName>
    <definedName name="_DAT5">#REF!</definedName>
    <definedName name="_DAT6">[3]BLDG!#REF!</definedName>
    <definedName name="_DAT7">#REF!</definedName>
    <definedName name="_DAT8">[3]BLDG!#REF!</definedName>
    <definedName name="_DAT9">[3]BLDG!#REF!</definedName>
    <definedName name="_dev2">[7]BKCSTOCKVAL!#REF!</definedName>
    <definedName name="_Div01">#REF!</definedName>
    <definedName name="_Div02">#REF!</definedName>
    <definedName name="_Div03">#REF!</definedName>
    <definedName name="_Div04">#REF!</definedName>
    <definedName name="_Div05">#REF!</definedName>
    <definedName name="_Div06">#REF!</definedName>
    <definedName name="_Div07">#REF!</definedName>
    <definedName name="_Div08">#REF!</definedName>
    <definedName name="_Div09">#REF!</definedName>
    <definedName name="_Div10">#REF!</definedName>
    <definedName name="_Div11">#REF!</definedName>
    <definedName name="_E">#REF!</definedName>
    <definedName name="_E_1">#REF!</definedName>
    <definedName name="_E_2">#REF!</definedName>
    <definedName name="_F">#REF!</definedName>
    <definedName name="_F_1">#REF!</definedName>
    <definedName name="_F_2">#REF!</definedName>
    <definedName name="_Fill" hidden="1">#REF!</definedName>
    <definedName name="_G">#REF!</definedName>
    <definedName name="_G_1">#REF!</definedName>
    <definedName name="_G_2">#REF!</definedName>
    <definedName name="_H">#REF!</definedName>
    <definedName name="_H_1">#REF!</definedName>
    <definedName name="_H_2">#REF!</definedName>
    <definedName name="_J">#REF!</definedName>
    <definedName name="_J_1">#REF!</definedName>
    <definedName name="_J_2">#REF!</definedName>
    <definedName name="_k1">#REF!</definedName>
    <definedName name="_k2">#REF!</definedName>
    <definedName name="_k3" hidden="1">#REF!</definedName>
    <definedName name="_k4" hidden="1">#REF!</definedName>
    <definedName name="_Key1" hidden="1">#REF!</definedName>
    <definedName name="_Key2" hidden="1">'[8]P&amp;M ADDITIONS'!$E$9:$E$217</definedName>
    <definedName name="_M">#REF!</definedName>
    <definedName name="_M_1">#REF!</definedName>
    <definedName name="_M_2">#REF!</definedName>
    <definedName name="_N">#REF!</definedName>
    <definedName name="_N_1">#REF!</definedName>
    <definedName name="_N_2">#REF!</definedName>
    <definedName name="_Order1" hidden="1">255</definedName>
    <definedName name="_Order2" hidden="1">255</definedName>
    <definedName name="_P">#REF!</definedName>
    <definedName name="_P_1">#REF!</definedName>
    <definedName name="_P_2">#REF!</definedName>
    <definedName name="_prn01">#REF!</definedName>
    <definedName name="_Q">#REF!</definedName>
    <definedName name="_Q_1">#REF!</definedName>
    <definedName name="_Q_2">#REF!</definedName>
    <definedName name="_R">#REF!</definedName>
    <definedName name="_R_1">#REF!</definedName>
    <definedName name="_R_2">#REF!</definedName>
    <definedName name="_Regression_Int" hidden="1">1</definedName>
    <definedName name="_S">'[5]Power&amp;Fuel'!#REF!</definedName>
    <definedName name="_S_1">#REF!</definedName>
    <definedName name="_S_2">#REF!</definedName>
    <definedName name="_S106">#REF!</definedName>
    <definedName name="_Sort" hidden="1">'[8]P&amp;M ADDITIONS'!$B$9:$Q$217</definedName>
    <definedName name="_T">#REF!</definedName>
    <definedName name="_T_1">#REF!</definedName>
    <definedName name="_T_2">#REF!</definedName>
    <definedName name="_V">#REF!</definedName>
    <definedName name="_V_1">#REF!</definedName>
    <definedName name="_V_2">#REF!</definedName>
    <definedName name="_X">#REF!</definedName>
    <definedName name="_X_1">#REF!</definedName>
    <definedName name="_X_2">#REF!</definedName>
    <definedName name="A">#REF!</definedName>
    <definedName name="A_1">#REF!</definedName>
    <definedName name="A_2">#REF!</definedName>
    <definedName name="AA">#REF!</definedName>
    <definedName name="AAA">Scheduled_Payment+Extra_Payment</definedName>
    <definedName name="aaaa">'[9]DHPL Project PO summ'!#REF!</definedName>
    <definedName name="aaaaa">[10]BSheet!#REF!</definedName>
    <definedName name="AAB">#REF!</definedName>
    <definedName name="AABC">#REF!</definedName>
    <definedName name="AB">Scheduled_Payment+Extra_Payment</definedName>
    <definedName name="abc" hidden="1">[11]XWR!#REF!</definedName>
    <definedName name="AD">#REF!</definedName>
    <definedName name="ADJ">#REF!</definedName>
    <definedName name="AF">#REF!</definedName>
    <definedName name="AG">#REF!</definedName>
    <definedName name="aj">#REF!</definedName>
    <definedName name="AL">#REF!</definedName>
    <definedName name="AMI">#REF!</definedName>
    <definedName name="AMRUTA">#REF!</definedName>
    <definedName name="ANNEXIII">#REF!</definedName>
    <definedName name="ANNEXIV">#REF!</definedName>
    <definedName name="area">'[12]PTE COST '!$B$1:$O$135</definedName>
    <definedName name="as">#REF!</definedName>
    <definedName name="asdfqasd">#REF!</definedName>
    <definedName name="ASFDSFD">#REF!</definedName>
    <definedName name="ASSETS">#REF!</definedName>
    <definedName name="ast">#REF!</definedName>
    <definedName name="ATTEND">#REF!</definedName>
    <definedName name="ATTEND_1">#REF!</definedName>
    <definedName name="ATTEND_2">#REF!</definedName>
    <definedName name="AUTOPRINTER">#REF!</definedName>
    <definedName name="aw">#REF!</definedName>
    <definedName name="b">[2]STU!#REF!</definedName>
    <definedName name="ba">#REF!</definedName>
    <definedName name="bb">#REF!</definedName>
    <definedName name="bbb" hidden="1">{"Manuf - Summ",#N/A,TRUE,"MFG";"Manuf - Detail",#N/A,TRUE,"MFG"}</definedName>
    <definedName name="bbbb">'[9]DHPL Project PO summ'!$AI$3:$AI$1033</definedName>
    <definedName name="BC">#REF!</definedName>
    <definedName name="Beg_Bal">#REF!</definedName>
    <definedName name="Bench3">[13]past!$D$827</definedName>
    <definedName name="BF">#REF!</definedName>
    <definedName name="bh">#REF!</definedName>
    <definedName name="BID">#REF!</definedName>
    <definedName name="bird">#REF!</definedName>
    <definedName name="BLTable">'[14]BL-Bud'!$A$11:$Y$133</definedName>
    <definedName name="BN">#REF!</definedName>
    <definedName name="BNM">#REF!</definedName>
    <definedName name="bookdepr">#REF!</definedName>
    <definedName name="bookdepr_1">#REF!</definedName>
    <definedName name="bookdepr_2">#REF!</definedName>
    <definedName name="bs">#REF!</definedName>
    <definedName name="bs_1">#REF!</definedName>
    <definedName name="bs_2">#REF!</definedName>
    <definedName name="BSTable">'[14]BS-Bud'!$A$11:$Y$133</definedName>
    <definedName name="BV">#REF!</definedName>
    <definedName name="C_">[2]STU!#REF!</definedName>
    <definedName name="CAAAA" hidden="1">{"Manuf - Summ",#N/A,TRUE,"MFG";"Manuf - Detail",#N/A,TRUE,"MFG"}</definedName>
    <definedName name="CABA\" hidden="1">{"Utility - Summ",#N/A,FALSE,"Utility";"Utility - Detail",#N/A,FALSE,"Utility"}</definedName>
    <definedName name="CASH_FLOW_STATEMENTS">#REF!</definedName>
    <definedName name="cc">[2]STU!#REF!</definedName>
    <definedName name="CCCC">#REF!</definedName>
    <definedName name="CD">#REF!</definedName>
    <definedName name="CDDXZC">#REF!</definedName>
    <definedName name="CDFGBHN">#REF!</definedName>
    <definedName name="CDFV">#REF!</definedName>
    <definedName name="CDFVBN">#REF!</definedName>
    <definedName name="CDFVG">#REF!</definedName>
    <definedName name="CDFVGB">#REF!</definedName>
    <definedName name="CDRNOTE">#REF!</definedName>
    <definedName name="cetg">#REF!</definedName>
    <definedName name="cf">#REF!</definedName>
    <definedName name="cf_1">#REF!</definedName>
    <definedName name="cf_2">#REF!</definedName>
    <definedName name="CGC">#REF!</definedName>
    <definedName name="chandu">#REF!</definedName>
    <definedName name="CIRC">[2]OEM!#REF!</definedName>
    <definedName name="CK">#REF!</definedName>
    <definedName name="cl_debt">'[15]debt schedule'!#REF!</definedName>
    <definedName name="CN">#REF!</definedName>
    <definedName name="Code">[16]Data!$D$3:$D$17</definedName>
    <definedName name="CODERTN">#REF!</definedName>
    <definedName name="CODESHOW">#REF!</definedName>
    <definedName name="CONSTR">#REF!</definedName>
    <definedName name="CONSTR_1">#REF!</definedName>
    <definedName name="CONSTR_2">#REF!</definedName>
    <definedName name="Contents">#REF!</definedName>
    <definedName name="CORPORATE">#REF!</definedName>
    <definedName name="CORPORATE_1">#REF!</definedName>
    <definedName name="CORPORATE_2">#REF!</definedName>
    <definedName name="Countries">#REF!</definedName>
    <definedName name="CRAFT_RATE">'[17]Labor Rates'!$A$12:$D$30</definedName>
    <definedName name="cs">#REF!</definedName>
    <definedName name="CV">#REF!</definedName>
    <definedName name="CVBNM">#REF!</definedName>
    <definedName name="cy">#REF!</definedName>
    <definedName name="cz">#REF!</definedName>
    <definedName name="D">[2]STU!#REF!</definedName>
    <definedName name="da" hidden="1">{"Manuf - Summ",#N/A,TRUE,"MFG";"Manuf - Detail",#N/A,TRUE,"MFG"}</definedName>
    <definedName name="Dangote_5_Planning">#REF!</definedName>
    <definedName name="DAT1_1">#REF!</definedName>
    <definedName name="DAT1_2">#REF!</definedName>
    <definedName name="DAT10_1">#REF!</definedName>
    <definedName name="DAT10_2">#REF!</definedName>
    <definedName name="DAT11_1">[18]Sheet1!#REF!</definedName>
    <definedName name="DAT11_2">[18]Sheet1!#REF!</definedName>
    <definedName name="DAT13_1">[18]Sheet1!#REF!</definedName>
    <definedName name="DAT13_2">[18]Sheet1!#REF!</definedName>
    <definedName name="DAT15_1">#REF!</definedName>
    <definedName name="DAT16_1">#REF!</definedName>
    <definedName name="DAT17_1">#REF!</definedName>
    <definedName name="DAT18_1">#REF!</definedName>
    <definedName name="DAT19_1">#REF!</definedName>
    <definedName name="DAT2_1">#REF!</definedName>
    <definedName name="DAT2_2">#REF!</definedName>
    <definedName name="DAT3_1">#REF!</definedName>
    <definedName name="DAT3_2">#REF!</definedName>
    <definedName name="DAT4_1">#REF!</definedName>
    <definedName name="DAT4_2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9_2">#REF!</definedName>
    <definedName name="Data">#REF!</definedName>
    <definedName name="Data_for_Fact_Sheet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d">#REF!</definedName>
    <definedName name="DDDD">#REF!</definedName>
    <definedName name="debt_exc">'[19]HOUSE RENT DEPO.'!#REF!</definedName>
    <definedName name="debt_exc_1">'[20]HOUSE RENT DEPO_'!#REF!</definedName>
    <definedName name="debt_exc_2">'[20]HOUSE RENT DEPO_'!#REF!</definedName>
    <definedName name="debt_repay">'[15]debt schedule'!#REF!</definedName>
    <definedName name="debtrepay">#REF!</definedName>
    <definedName name="debtrepay_1">#REF!</definedName>
    <definedName name="debtrepay_2">#REF!</definedName>
    <definedName name="debtsch">#REF!</definedName>
    <definedName name="debtsch_1">#REF!</definedName>
    <definedName name="debtsch_2">#REF!</definedName>
    <definedName name="DECF">#REF!</definedName>
    <definedName name="dep">[2]OEM!#REF!</definedName>
    <definedName name="depr">[21]Financials!#REF!</definedName>
    <definedName name="Develop_Div">'[22]DHPL Project PO summ'!#REF!</definedName>
    <definedName name="df">#REF!</definedName>
    <definedName name="dffg">#REF!</definedName>
    <definedName name="DI">[23]ANN.K!#REF!</definedName>
    <definedName name="DIFF">#REF!</definedName>
    <definedName name="Division_List">#REF!</definedName>
    <definedName name="dk">#REF!</definedName>
    <definedName name="DolarExchange">[24]Factors!$B$11</definedName>
    <definedName name="DOORS">#REF!</definedName>
    <definedName name="DT">#REF!</definedName>
    <definedName name="DVA">#REF!</definedName>
    <definedName name="E">[2]STU!#REF!</definedName>
    <definedName name="eb">#REF!</definedName>
    <definedName name="ee">#REF!</definedName>
    <definedName name="eh">#REF!</definedName>
    <definedName name="ei">#REF!</definedName>
    <definedName name="End_Bal">#REF!</definedName>
    <definedName name="ep">#REF!</definedName>
    <definedName name="erw">#REF!</definedName>
    <definedName name="estimatedcost">#REF!</definedName>
    <definedName name="EU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4">#REF!</definedName>
    <definedName name="Excel_BuiltIn__FilterDatabase_43">#REF!</definedName>
    <definedName name="Excel_BuiltIn__FilterDatabase_5">#REF!</definedName>
    <definedName name="Excel_BuiltIn__FilterDatabase_8_1">#REF!</definedName>
    <definedName name="Excel_BuiltIn__FilterDatabase_9">#REF!</definedName>
    <definedName name="Excel_BuiltIn_Print_Area">'[20]HOUSE RENT DEPO_'!#REF!</definedName>
    <definedName name="Excel_BuiltIn_Print_Area_10_1">#REF!</definedName>
    <definedName name="Excel_BuiltIn_Print_Area_11_1">#REF!</definedName>
    <definedName name="Excel_BuiltIn_Print_Area_13_1">#REF!</definedName>
    <definedName name="Excel_BuiltIn_Print_Area_13_1_1">#REF!</definedName>
    <definedName name="Excel_BuiltIn_Print_Area_16_1">#REF!</definedName>
    <definedName name="Excel_BuiltIn_Print_Area_2_1">#REF!</definedName>
    <definedName name="Excel_BuiltIn_Print_Area_22">#REF!</definedName>
    <definedName name="Excel_BuiltIn_Print_Area_22_1">#REF!</definedName>
    <definedName name="Excel_BuiltIn_Print_Area_26_1">#REF!</definedName>
    <definedName name="Excel_BuiltIn_Print_Area_27_1">#REF!</definedName>
    <definedName name="Excel_BuiltIn_Print_Area_29_1">#REF!</definedName>
    <definedName name="Excel_BuiltIn_Print_Area_3_1">"$#REF!.$B$1:$J$19"</definedName>
    <definedName name="Excel_BuiltIn_Print_Area_30_1">#REF!</definedName>
    <definedName name="Excel_BuiltIn_Print_Area_4_1">"$#REF!.$B$1:$J$19"</definedName>
    <definedName name="Excel_BuiltIn_Print_Area_42">#REF!</definedName>
    <definedName name="Excel_BuiltIn_Print_Area_42_1">#REF!</definedName>
    <definedName name="Excel_BuiltIn_Print_Area_5_1">"$#REF!.$B$1:$J$60"</definedName>
    <definedName name="Excel_BuiltIn_Print_Area_5_1_1">"$#REF!.$B$1:$J$19"</definedName>
    <definedName name="Excel_BuiltIn_Print_Area_6_1">"$#REF!.$B$1:$J$19"</definedName>
    <definedName name="Excel_BuiltIn_Print_Area_64">#REF!</definedName>
    <definedName name="Excel_BuiltIn_Print_Area_7_1">"$#REF!.$B$1:$J$19"</definedName>
    <definedName name="Excel_BuiltIn_Print_Area_8_1">"$#REF!.$B$1:$J$19"</definedName>
    <definedName name="Excel_BuiltIn_Print_Area_9_1">#REF!</definedName>
    <definedName name="Excel_BuiltIn_Print_Titles_1">#REF!</definedName>
    <definedName name="Excel_BuiltIn_Print_Titles_11">#REF!</definedName>
    <definedName name="Excel_BuiltIn_Print_Titles_2">#REF!</definedName>
    <definedName name="excel1" hidden="1">{"Lab/Admin - Summ",#N/A,TRUE,"LABADMIN";"Lab/Admin - Detail",#N/A,TRUE,"LABADMIN"}</definedName>
    <definedName name="EXP">#REF!</definedName>
    <definedName name="Extra_Pay">#REF!</definedName>
    <definedName name="F">[2]STU!#REF!</definedName>
    <definedName name="FA">#REF!</definedName>
    <definedName name="FAwo">#REF!</definedName>
    <definedName name="FD">#REF!</definedName>
    <definedName name="FDS">#REF!</definedName>
    <definedName name="ff">#REF!</definedName>
    <definedName name="fff">#REF!</definedName>
    <definedName name="FG">#REF!</definedName>
    <definedName name="fh">#REF!</definedName>
    <definedName name="fincharges">[10]BSheet!#REF!</definedName>
    <definedName name="FIVE">#REF!</definedName>
    <definedName name="FIXEDCOST" hidden="1">#REF!</definedName>
    <definedName name="FJYIOM">#REF!</definedName>
    <definedName name="FOUR">#REF!</definedName>
    <definedName name="Full_Print">#REF!</definedName>
    <definedName name="FULLCOMPANY">#REF!</definedName>
    <definedName name="FULLCOMPANY_1">#REF!</definedName>
    <definedName name="FULLCOMPANY_2">#REF!</definedName>
    <definedName name="fwfwf">#REF!</definedName>
    <definedName name="fxavg">#REF!</definedName>
    <definedName name="fxspot">#REF!</definedName>
    <definedName name="G">[2]STU!#REF!</definedName>
    <definedName name="gaurav" hidden="1">[25]XWR!#REF!</definedName>
    <definedName name="gd" hidden="1">#REF!</definedName>
    <definedName name="gf">#REF!</definedName>
    <definedName name="GFDSX">#REF!</definedName>
    <definedName name="gg">#REF!</definedName>
    <definedName name="gh">#REF!</definedName>
    <definedName name="ghfd">#REF!</definedName>
    <definedName name="gk" hidden="1">#REF!</definedName>
    <definedName name="go">#REF!</definedName>
    <definedName name="gokul">#REF!</definedName>
    <definedName name="gokul1">#REF!</definedName>
    <definedName name="GOOGLE">#REF!</definedName>
    <definedName name="gross_Curnt">[10]DEPR!$E$37</definedName>
    <definedName name="GROSS_REL.">#REF!</definedName>
    <definedName name="Group">OFFSET(#REF!,0,0,COUNTA(#REF!)-1,1)</definedName>
    <definedName name="Growth_over_Previous_Period__Year">#REF!</definedName>
    <definedName name="Grpngs">#REF!</definedName>
    <definedName name="GWTable">'[14]GW-Bud'!$A$11:$Y$133</definedName>
    <definedName name="H">[2]STU!#REF!</definedName>
    <definedName name="Header_Row">ROW(#REF!)</definedName>
    <definedName name="HEADING">#REF!</definedName>
    <definedName name="HeadOfficeTable">'[14]Head Office-Bud'!$A$11:$Y$133</definedName>
    <definedName name="heads">'[1]Do not delete'!$A$9:$H$9</definedName>
    <definedName name="hfiw">#REF!</definedName>
    <definedName name="hg">#REF!</definedName>
    <definedName name="hh">#REF!</definedName>
    <definedName name="hl">#REF!</definedName>
    <definedName name="hn">#REF!</definedName>
    <definedName name="HR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V">[26]Sheet1!$R$2:$R$1689</definedName>
    <definedName name="I">#REF!</definedName>
    <definedName name="I_1">[27]P_LSC!#REF!</definedName>
    <definedName name="I_2">[27]P_LSC!#REF!</definedName>
    <definedName name="II">#REF!</definedName>
    <definedName name="im">#REF!</definedName>
    <definedName name="Impresional">#REF!</definedName>
    <definedName name="IN">#REF!</definedName>
    <definedName name="Int">#REF!</definedName>
    <definedName name="Interest_Rate">#REF!</definedName>
    <definedName name="intsch">#REF!</definedName>
    <definedName name="intsch_1">#REF!</definedName>
    <definedName name="intsch_2">#REF!</definedName>
    <definedName name="INVTYPE">#REF!</definedName>
    <definedName name="IRR">#REF!</definedName>
    <definedName name="IRR_1">#REF!</definedName>
    <definedName name="IRR_2">#REF!</definedName>
    <definedName name="J">#N/A</definedName>
    <definedName name="JB">#REF!</definedName>
    <definedName name="je">#REF!</definedName>
    <definedName name="jh">#REF!</definedName>
    <definedName name="jj">#REF!</definedName>
    <definedName name="jk">#REF!</definedName>
    <definedName name="jl">#REF!</definedName>
    <definedName name="JR">#REF!</definedName>
    <definedName name="JT">#REF!</definedName>
    <definedName name="K">#N/A</definedName>
    <definedName name="K_1">#REF!</definedName>
    <definedName name="K_2">#REF!</definedName>
    <definedName name="k1_1">#REF!</definedName>
    <definedName name="k1_2">#REF!</definedName>
    <definedName name="kaka">#REF!</definedName>
    <definedName name="KEY_FINANCIAL_RATIOS">#REF!</definedName>
    <definedName name="kh">#REF!</definedName>
    <definedName name="KHUNTI">#REF!</definedName>
    <definedName name="kk">#REF!</definedName>
    <definedName name="KKK">#REF!</definedName>
    <definedName name="KL">#REF!</definedName>
    <definedName name="L">#N/A</definedName>
    <definedName name="l_1">[27]P_LSC!#REF!</definedName>
    <definedName name="l_2">[27]P_LSC!#REF!</definedName>
    <definedName name="la">#REF!</definedName>
    <definedName name="Last_Row">#N/A</definedName>
    <definedName name="Ledger">OFFSET(#REF!,0,0,COUNTA(#REF!)-1,1)</definedName>
    <definedName name="lhf">#REF!</definedName>
    <definedName name="LIABILITIES">#REF!</definedName>
    <definedName name="liability">#REF!</definedName>
    <definedName name="LICENCE_AMT">#REF!</definedName>
    <definedName name="LK">#REF!</definedName>
    <definedName name="LLLL">Scheduled_Payment+Extra_Payment</definedName>
    <definedName name="LM">#REF!</definedName>
    <definedName name="Loan_Amount">#REF!</definedName>
    <definedName name="Loan_Start">#REF!</definedName>
    <definedName name="Loan_Years">#REF!</definedName>
    <definedName name="look">#REF!</definedName>
    <definedName name="look_1">#REF!</definedName>
    <definedName name="look_2">#REF!</definedName>
    <definedName name="lt">#REF!</definedName>
    <definedName name="lu">#REF!</definedName>
    <definedName name="luyt">#REF!</definedName>
    <definedName name="lv">[28]Sheet1!$R$2:$R$303</definedName>
    <definedName name="M">#N/A</definedName>
    <definedName name="maa">#REF!</definedName>
    <definedName name="mahape">[7]MAHSTOCKVAL!#REF!</definedName>
    <definedName name="mahesh">#REF!</definedName>
    <definedName name="MAX">#REF!</definedName>
    <definedName name="MAX_1">#REF!</definedName>
    <definedName name="MAX_2">#REF!</definedName>
    <definedName name="mbh">#REF!</definedName>
    <definedName name="mh">#REF!</definedName>
    <definedName name="mhf">#REF!</definedName>
    <definedName name="mi">#REF!</definedName>
    <definedName name="MIN">#REF!</definedName>
    <definedName name="MIN_1">#REF!</definedName>
    <definedName name="MIN_2">#REF!</definedName>
    <definedName name="mINORheAD">#REF!</definedName>
    <definedName name="mj">#REF!</definedName>
    <definedName name="mn">#REF!</definedName>
    <definedName name="MNB">#REF!</definedName>
    <definedName name="MNBVC">#REF!</definedName>
    <definedName name="mns">#REF!</definedName>
    <definedName name="Monthnum">[29]Input!$D$7</definedName>
    <definedName name="MR">#REF!</definedName>
    <definedName name="ms">#REF!</definedName>
    <definedName name="MSTable">'[14]MS-Bud'!$A$11:$Y$133</definedName>
    <definedName name="muk">#REF!</definedName>
    <definedName name="mukesh">#REF!</definedName>
    <definedName name="N">#N/A</definedName>
    <definedName name="Nature27">#REF!</definedName>
    <definedName name="NBFCY">#REF!</definedName>
    <definedName name="NET_REL.">#REF!</definedName>
    <definedName name="new">[2]TRADE!#REF!</definedName>
    <definedName name="nh">#REF!</definedName>
    <definedName name="NI">#REF!</definedName>
    <definedName name="NM">#REF!</definedName>
    <definedName name="NO">#REF!</definedName>
    <definedName name="NO.">#REF!</definedName>
    <definedName name="NORM">#REF!</definedName>
    <definedName name="NORM_1">#REF!</definedName>
    <definedName name="NORM_2">#REF!</definedName>
    <definedName name="NPV">#REF!</definedName>
    <definedName name="NPV_1">#REF!</definedName>
    <definedName name="NPV_2">#REF!</definedName>
    <definedName name="Num_Pmt_Per_Year">#REF!</definedName>
    <definedName name="Number_of_Payments">#N/A</definedName>
    <definedName name="NUQC">#REF!</definedName>
    <definedName name="O">[23]ANN.K!#REF!</definedName>
    <definedName name="ok">#REF!</definedName>
    <definedName name="oldsalary">[10]BSheet!#REF!</definedName>
    <definedName name="OnlineTBal">OFFSET(#REF!,0,0,COUNTA(#REF!)+10,2)</definedName>
    <definedName name="OOO">#REF!</definedName>
    <definedName name="OP">#REF!</definedName>
    <definedName name="ORMOCT">#REF!</definedName>
    <definedName name="ou">#REF!</definedName>
    <definedName name="OY">#REF!</definedName>
    <definedName name="p">#REF!</definedName>
    <definedName name="p_1">#REF!</definedName>
    <definedName name="p_2">#REF!</definedName>
    <definedName name="PA">#REF!</definedName>
    <definedName name="PAD">'[30]INVOICE REGISTER-KAR-14.3'!#REF!</definedName>
    <definedName name="PAGE1">#REF!</definedName>
    <definedName name="PAGE1_1">#REF!</definedName>
    <definedName name="PAGE1_2">#REF!</definedName>
    <definedName name="PAGE2">#REF!</definedName>
    <definedName name="PAGE2_1">#REF!</definedName>
    <definedName name="PAGE2_2">#REF!</definedName>
    <definedName name="PAGE3">#REF!</definedName>
    <definedName name="PAGE3_1">#REF!</definedName>
    <definedName name="PAGE3_2">#REF!</definedName>
    <definedName name="PAGE4">#REF!</definedName>
    <definedName name="PAGE4_1">#REF!</definedName>
    <definedName name="PAGE4_2">#REF!</definedName>
    <definedName name="papa">#REF!</definedName>
    <definedName name="PAPAA">#REF!</definedName>
    <definedName name="PARAMS">#REF!</definedName>
    <definedName name="PARAMS_1">#REF!</definedName>
    <definedName name="PARAMS_2">#REF!</definedName>
    <definedName name="paras">#REF!</definedName>
    <definedName name="PART">#REF!</definedName>
    <definedName name="Pay_Date">#REF!</definedName>
    <definedName name="Pay_Num">#REF!</definedName>
    <definedName name="Payment_Date">#N/A</definedName>
    <definedName name="ph">#REF!</definedName>
    <definedName name="pk">#REF!</definedName>
    <definedName name="pk_1">#REF!</definedName>
    <definedName name="pk_2">#REF!</definedName>
    <definedName name="pl">#REF!</definedName>
    <definedName name="pl_1">#REF!</definedName>
    <definedName name="pl_2">#REF!</definedName>
    <definedName name="PLTable">'[14]PL-Bud'!$A$11:$Y$133</definedName>
    <definedName name="po">#REF!</definedName>
    <definedName name="POS">#REF!</definedName>
    <definedName name="PPPP">#REF!</definedName>
    <definedName name="PQ">#REF!</definedName>
    <definedName name="PRICE">[2]OEM!#REF!</definedName>
    <definedName name="PrimaryGroup">OFFSET(#REF!,0,0,COUNTA(#REF!)-1,1)</definedName>
    <definedName name="Princ">#REF!</definedName>
    <definedName name="print">'[31]INTT PROJ.'!$B$77:$S$109</definedName>
    <definedName name="print_">'[31]HO COST'!$C$2:$O$53</definedName>
    <definedName name="_xlnm.Print_Area" localSheetId="0">'L &amp; B Valuation '!$B$3:$P$50</definedName>
    <definedName name="_xlnm.Print_Area">#REF!</definedName>
    <definedName name="PRINT_AREA_02">'[32]FINANCE COST '!$B$54:$O$76</definedName>
    <definedName name="PRINT_AREA_03">'[32]HO COST'!$C$2:$O$53</definedName>
    <definedName name="PRINT_AREA_04">'[32]INTT PROJ.'!$B$77:$S$109</definedName>
    <definedName name="PRINT_AREA_05">'[32]MKT COST'!$B$2:$O$28</definedName>
    <definedName name="PRINT_AREA_08">'[32]PTE COST '!$B$1:$O$135</definedName>
    <definedName name="PRINT_AREA_MI">#REF!</definedName>
    <definedName name="PRINT_AREA_MI_1">'[20]HOUSE RENT DEPO_'!#REF!</definedName>
    <definedName name="PRINT_AREA_MI_2">'[20]HOUSE RENT DEPO_'!#REF!</definedName>
    <definedName name="Print_Area_MI1">#REF!</definedName>
    <definedName name="Print_Area_Reset">#N/A</definedName>
    <definedName name="_xlnm.Print_Titles">#N/A</definedName>
    <definedName name="prn01_1">#REF!</definedName>
    <definedName name="prn01_2">#REF!</definedName>
    <definedName name="PROFIT___LOSS_ACCOUNT">#REF!</definedName>
    <definedName name="profitloss">#REF!</definedName>
    <definedName name="PROSUM">#REF!</definedName>
    <definedName name="prt">#REF!</definedName>
    <definedName name="py" hidden="1">#REF!</definedName>
    <definedName name="Q">#REF!</definedName>
    <definedName name="qa">#REF!</definedName>
    <definedName name="qh" hidden="1">#REF!</definedName>
    <definedName name="qs">#REF!</definedName>
    <definedName name="qt">#REF!</definedName>
    <definedName name="qw">#REF!</definedName>
    <definedName name="RAGU">#REF!</definedName>
    <definedName name="rajesh">#REF!</definedName>
    <definedName name="ramesh">#REF!</definedName>
    <definedName name="RATE">#REF!</definedName>
    <definedName name="RATES">#REF!</definedName>
    <definedName name="RATES_1">#REF!</definedName>
    <definedName name="RATES_2">#REF!</definedName>
    <definedName name="ratios">#REF!</definedName>
    <definedName name="RCHARGE">#REF!</definedName>
    <definedName name="RE">#REF!</definedName>
    <definedName name="RENT">#REF!</definedName>
    <definedName name="RENT_1">#REF!</definedName>
    <definedName name="RENT_2">#REF!</definedName>
    <definedName name="retq">#REF!</definedName>
    <definedName name="REV">#REF!</definedName>
    <definedName name="REV_1">#REF!</definedName>
    <definedName name="REV_2">#REF!</definedName>
    <definedName name="REVCOST">#REF!</definedName>
    <definedName name="REVCOST_1">#REF!</definedName>
    <definedName name="REVCOST_2">#REF!</definedName>
    <definedName name="RF">#REF!</definedName>
    <definedName name="rg">#REF!</definedName>
    <definedName name="RNGDETAILS0">#REF!</definedName>
    <definedName name="RNGDETAILS0_1">#REF!</definedName>
    <definedName name="RNGDETAILS0_2">#REF!</definedName>
    <definedName name="ro">#REF!</definedName>
    <definedName name="roe">#REF!</definedName>
    <definedName name="roe_1">#REF!</definedName>
    <definedName name="roe_2">#REF!</definedName>
    <definedName name="RP">#REF!</definedName>
    <definedName name="rr">#REF!</definedName>
    <definedName name="RT">#REF!</definedName>
    <definedName name="RUPAL">#REF!</definedName>
    <definedName name="s">[33]DEPR!$E$37</definedName>
    <definedName name="S_1">#REF!</definedName>
    <definedName name="S_2">#REF!</definedName>
    <definedName name="SALARY">[10]BSheet!#REF!</definedName>
    <definedName name="Sale_entr">'[34]LONGI-DAHEJ'!$F$14</definedName>
    <definedName name="Sale_entr_1">[35]LONGI_DAHEJ!$F$14</definedName>
    <definedName name="Sales_shen">'[34]LONGI-DAHEJ'!$G$14</definedName>
    <definedName name="Sales_shen_1">[35]LONGI_DAHEJ!$G$14</definedName>
    <definedName name="sana">#REF!</definedName>
    <definedName name="SASA">#REF!</definedName>
    <definedName name="sc">#REF!</definedName>
    <definedName name="Sched_Pay">#REF!</definedName>
    <definedName name="Schedule11">[23]ANN.K!#REF!</definedName>
    <definedName name="Scheduled_Extra_Payments">#REF!</definedName>
    <definedName name="Scheduled_Interest_Rate">#REF!</definedName>
    <definedName name="Scheduled_Monthly_Payment">#REF!</definedName>
    <definedName name="scrau">#REF!</definedName>
    <definedName name="SDAFSFASD">#REF!</definedName>
    <definedName name="Section_List">#REF!</definedName>
    <definedName name="SectionsAll">#REF!</definedName>
    <definedName name="sfg">#REF!</definedName>
    <definedName name="sgfsg">#REF!</definedName>
    <definedName name="sheet2">[36]Sheet1!$E$1:$S$1</definedName>
    <definedName name="SHEET3">[28]Sheet1!$L$2:$L$303</definedName>
    <definedName name="sk">#REF!</definedName>
    <definedName name="sk_1">#REF!</definedName>
    <definedName name="sk_2">#REF!</definedName>
    <definedName name="Slicer_Coating">#N/A</definedName>
    <definedName name="Slicer_Inv.No.">#N/A</definedName>
    <definedName name="Slicer_LIC___DBK">#N/A</definedName>
    <definedName name="Slicer_Shipment_No.____Post_Doc_Invoice_No_s">#N/A</definedName>
    <definedName name="Slicer_Size">#N/A</definedName>
    <definedName name="Slicer_Size__OD_X_THK">#N/A</definedName>
    <definedName name="SM">#REF!</definedName>
    <definedName name="SOURCES_AND_USES_OF_FUNDS_FOR_THE_PERIOD_YEAR_ENDED">#REF!</definedName>
    <definedName name="sp" hidden="1">[37]Manpower_30!#REF!</definedName>
    <definedName name="spellnumber">#REF!</definedName>
    <definedName name="SR">[38]C120102!#REF!</definedName>
    <definedName name="ss" hidden="1">#REF!</definedName>
    <definedName name="SSS">#REF!</definedName>
    <definedName name="ssss">'[9]DHPL Project PO summ'!#REF!</definedName>
    <definedName name="SSSSSS">#REF!</definedName>
    <definedName name="state">#REF!</definedName>
    <definedName name="SUMM">#REF!</definedName>
    <definedName name="SUMM_1">#REF!</definedName>
    <definedName name="SUMM_2">#REF!</definedName>
    <definedName name="SUMMARY">#REF!</definedName>
    <definedName name="SXCDFV">#REF!</definedName>
    <definedName name="tata">#REF!</definedName>
    <definedName name="TAX">#REF!</definedName>
    <definedName name="TAX_1">#REF!</definedName>
    <definedName name="TAX_2">#REF!</definedName>
    <definedName name="taxdepr">#REF!</definedName>
    <definedName name="taxdepr_1">#REF!</definedName>
    <definedName name="taxdepr_2">#REF!</definedName>
    <definedName name="taxliab">#REF!</definedName>
    <definedName name="taxliab_1">#REF!</definedName>
    <definedName name="taxliab_2">#REF!</definedName>
    <definedName name="tb">#REF!</definedName>
    <definedName name="TBTable">'[14]TB-Bud'!$A$11:$Y$133</definedName>
    <definedName name="tcs">#REF!</definedName>
    <definedName name="TDA">'[39]BAL-P&amp;L'!#REF!</definedName>
    <definedName name="TDSApplicability">#REF!</definedName>
    <definedName name="TERRYTOWEL">#REF!</definedName>
    <definedName name="TERRYTOWEL_1">#REF!</definedName>
    <definedName name="TERRYTOWEL_2">#REF!</definedName>
    <definedName name="test">'[32]MKT COST'!$B$2:$O$28</definedName>
    <definedName name="TEST0">#REF!</definedName>
    <definedName name="TEST0_1">#REF!</definedName>
    <definedName name="TEST0_2">#REF!</definedName>
    <definedName name="TEST1">#REF!</definedName>
    <definedName name="TEST1_1">#REF!</definedName>
    <definedName name="TEST1_2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'[40]DV - 261-262'!#REF!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'[40]DV - 261-262'!#REF!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'[40]DV - 261-262'!#REF!</definedName>
    <definedName name="TEST5">'[40]DV - 261-262'!#REF!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_1">#REF!</definedName>
    <definedName name="TESTHKEY_2">#REF!</definedName>
    <definedName name="TESTKEYS">#REF!</definedName>
    <definedName name="TESTKEYS_1">#REF!</definedName>
    <definedName name="TESTKEYS_2">#REF!</definedName>
    <definedName name="TESTVKEY">#REF!</definedName>
    <definedName name="TESTVKEY_1">#REF!</definedName>
    <definedName name="TESTVKEY_2">#REF!</definedName>
    <definedName name="TEXTURISING">#REF!</definedName>
    <definedName name="TEXTURISING_1">#REF!</definedName>
    <definedName name="TEXTURISING_2">#REF!</definedName>
    <definedName name="tf" hidden="1">#REF!</definedName>
    <definedName name="ThisYrBal">OFFSET(#REF!,0,0,COUNTA(#REF!)-1,1)</definedName>
    <definedName name="TMTable">'[14]TM-Bud'!$A$11:$Y$133</definedName>
    <definedName name="Total_Interest">#REF!</definedName>
    <definedName name="Total_Pay">#REF!</definedName>
    <definedName name="Total_Payment">Scheduled_Payment+Extra_Payment</definedName>
    <definedName name="TourismFactor">[24]Factors!$B$6</definedName>
    <definedName name="TR">#REF!</definedName>
    <definedName name="TRTR">#REF!</definedName>
    <definedName name="TS">#REF!</definedName>
    <definedName name="ty">#REF!</definedName>
    <definedName name="U30a57">#REF!</definedName>
    <definedName name="U30a57_1">#REF!</definedName>
    <definedName name="U30a57_2">#REF!</definedName>
    <definedName name="ub">#REF!</definedName>
    <definedName name="uh">#REF!</definedName>
    <definedName name="uj">#REF!</definedName>
    <definedName name="uo">#REF!</definedName>
    <definedName name="ut">#REF!</definedName>
    <definedName name="uy">#REF!</definedName>
    <definedName name="Values_Entered">#N/A</definedName>
    <definedName name="vb">#REF!</definedName>
    <definedName name="VC">#REF!</definedName>
    <definedName name="VFGBHNM">#REF!</definedName>
    <definedName name="vh">#REF!</definedName>
    <definedName name="VIK">'[41]INVOICE REGISTER'!#REF!</definedName>
    <definedName name="vj">#REF!</definedName>
    <definedName name="vt">#REF!</definedName>
    <definedName name="W">#REF!</definedName>
    <definedName name="worksheet11" hidden="1">{"Site - page 1",#N/A,TRUE,"SITE";"Site - Detail",#N/A,TRUE,"SITE"}</definedName>
    <definedName name="wrn.Contingency." hidden="1">{"Contingency",#N/A,FALSE,"B"}</definedName>
    <definedName name="wrn.equipment" hidden="1">{"Equipment - Summ",#N/A,FALSE,"EQUIP"}</definedName>
    <definedName name="wrn.Equipment." hidden="1">{"Equipment - Summ",#N/A,FALSE,"EQUIP"}</definedName>
    <definedName name="wrn.Guardhouse." hidden="1">{"Guardhouse - Summ",#N/A,TRUE,"grd hse";"Guardhouse - detail",#N/A,TRUE,"grd hse"}</definedName>
    <definedName name="wrn.Lab_Ad" hidden="1">{"Lab/Admin - Summ",#N/A,TRUE,"LABADMIN";"Lab/Admin - Detail",#N/A,TRUE,"LABADMIN"}</definedName>
    <definedName name="wrn.Lab_Admin." hidden="1">{"Lab/Admin - Summ",#N/A,TRUE,"LABADMIN";"Lab/Admin - Detail",#N/A,TRUE,"LABADMIN"}</definedName>
    <definedName name="wrn.Manufacturing." hidden="1">{"Manuf - Summ",#N/A,TRUE,"MFG";"Manuf - Detail",#N/A,TRUE,"MFG"}</definedName>
    <definedName name="wrn.Qual_Allow_Excl." hidden="1">{"Qualifications",#N/A,FALSE,"QUALS";"Allowances",#N/A,FALSE,"ALLOW";"Exclusions",#N/A,FALSE,"EXCLUSIONS"}</definedName>
    <definedName name="wrn.see" hidden="1">{"Site - page 1",#N/A,TRUE,"SITE";"Site - Detail",#N/A,TRUE,"SITE"}</definedName>
    <definedName name="wrn.Site." hidden="1">{"Site - page 1",#N/A,TRUE,"SITE";"Site - Detail",#N/A,TRUE,"SITE"}</definedName>
    <definedName name="wrn.summary" hidden="1">{"Summary - page 1",#N/A,TRUE,"SUMMARY";"Summary - Page 2",#N/A,TRUE,"SUMMARY"}</definedName>
    <definedName name="wrn.Summary." hidden="1">{"Summary - page 1",#N/A,TRUE,"SUMMARY";"Summary - Page 2",#N/A,TRUE,"SUMMARY"}</definedName>
    <definedName name="wrn.Utility." hidden="1">{"Utility - Summ",#N/A,FALSE,"Utility";"Utility - Detail",#N/A,FALSE,"Utility"}</definedName>
    <definedName name="wrn.Warehouse" hidden="1">{"Warehouse - Summ",#N/A,TRUE,"WHSE";"Warehouse - Detail",#N/A,TRUE,"WHSE"}</definedName>
    <definedName name="wrn.Warehouse." hidden="1">{"Warehouse - Summ",#N/A,TRUE,"WHSE";"Warehouse - Detail",#N/A,TRUE,"WHSE"}</definedName>
    <definedName name="WTTSPG">#REF!</definedName>
    <definedName name="WTTSPG_1">#REF!</definedName>
    <definedName name="WTTSPG_2">#REF!</definedName>
    <definedName name="ww">#REF!</definedName>
    <definedName name="wwwww" hidden="1">#REF!</definedName>
    <definedName name="x">[2]OEM!#REF!</definedName>
    <definedName name="XCDEFG">#REF!</definedName>
    <definedName name="xd" hidden="1">#REF!</definedName>
    <definedName name="xe">#REF!</definedName>
    <definedName name="xf">#REF!</definedName>
    <definedName name="XPA">[2]SDE!#REF!</definedName>
    <definedName name="XPIN">[2]SDE!#REF!</definedName>
    <definedName name="XRING">[2]SDE!#REF!</definedName>
    <definedName name="xw">#REF!</definedName>
    <definedName name="XXX">'[42]Receipt of Stores &amp; Spares_26'!#REF!</definedName>
    <definedName name="XXXX">#REF!</definedName>
    <definedName name="XXXXX">#REF!</definedName>
    <definedName name="XY">#REF!</definedName>
    <definedName name="xyz">#REF!</definedName>
    <definedName name="xz">#REF!</definedName>
    <definedName name="yahoo">#REF!</definedName>
    <definedName name="yb">#REF!</definedName>
    <definedName name="yc">#REF!</definedName>
    <definedName name="Year">#REF!</definedName>
    <definedName name="YSTable">'[14]YS-Bud'!$A$11:$Y$133</definedName>
    <definedName name="YZ">#REF!</definedName>
    <definedName name="Z">#REF!</definedName>
    <definedName name="zq">#REF!</definedName>
    <definedName name="zs">#REF!</definedName>
    <definedName name="zsdfg">#REF!</definedName>
    <definedName name="zx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5" l="1"/>
  <c r="E6" i="4"/>
  <c r="E38" i="15"/>
  <c r="E37" i="15"/>
  <c r="E36" i="15"/>
  <c r="E35" i="15"/>
  <c r="D42" i="15"/>
  <c r="D29" i="15"/>
  <c r="E31" i="15" s="1"/>
  <c r="E32" i="15" s="1"/>
  <c r="E8" i="15"/>
  <c r="D8" i="4"/>
  <c r="D9" i="4" s="1"/>
  <c r="C8" i="13"/>
  <c r="D8" i="13"/>
  <c r="D6" i="13"/>
  <c r="D5" i="13"/>
  <c r="D4" i="13"/>
  <c r="D3" i="13"/>
  <c r="D9" i="13"/>
  <c r="D10" i="13"/>
  <c r="E20" i="15"/>
  <c r="C7" i="13" s="1"/>
  <c r="D7" i="13" s="1"/>
  <c r="C2" i="13"/>
  <c r="D2" i="13" s="1"/>
  <c r="C6" i="4"/>
  <c r="C8" i="4" s="1"/>
  <c r="E43" i="4"/>
  <c r="D45" i="4"/>
  <c r="D47" i="4" s="1"/>
  <c r="C36" i="4"/>
  <c r="C44" i="4"/>
  <c r="E44" i="4" s="1"/>
  <c r="E29" i="15" l="1"/>
  <c r="F29" i="15" s="1"/>
  <c r="D31" i="15"/>
  <c r="D32" i="15" s="1"/>
  <c r="F9" i="15"/>
  <c r="C11" i="13"/>
  <c r="D11" i="13"/>
  <c r="C10" i="4"/>
  <c r="C9" i="4"/>
  <c r="D46" i="4"/>
  <c r="C41" i="4"/>
  <c r="E41" i="4" s="1"/>
  <c r="P27" i="4" l="1"/>
  <c r="C48" i="4" s="1"/>
  <c r="O27" i="4" l="1"/>
  <c r="C42" i="4" s="1"/>
  <c r="C49" i="4" l="1"/>
  <c r="E42" i="4"/>
  <c r="D128" i="4"/>
  <c r="B97" i="4" l="1"/>
  <c r="B98" i="4" s="1"/>
  <c r="C45" i="4" l="1"/>
  <c r="E45" i="4" s="1"/>
  <c r="C33" i="4" l="1"/>
  <c r="C46" i="4" l="1"/>
  <c r="C47" i="4" l="1"/>
</calcChain>
</file>

<file path=xl/sharedStrings.xml><?xml version="1.0" encoding="utf-8"?>
<sst xmlns="http://schemas.openxmlformats.org/spreadsheetml/2006/main" count="102" uniqueCount="79">
  <si>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</si>
  <si>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</si>
  <si>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</si>
  <si>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</si>
  <si>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</si>
  <si>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</si>
  <si>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</si>
  <si>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land area</t>
  </si>
  <si>
    <t>Land Development</t>
  </si>
  <si>
    <t>Land Value</t>
  </si>
  <si>
    <t>Land Development Value</t>
  </si>
  <si>
    <t>Final Depreciated Rate to be considered</t>
  </si>
  <si>
    <t>Final Depreciated Value to be considered</t>
  </si>
  <si>
    <t>Estimated Replacement Rate</t>
  </si>
  <si>
    <t>Depreciation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</si>
  <si>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</si>
  <si>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</si>
  <si>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</si>
  <si>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</si>
  <si>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</si>
  <si>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</si>
  <si>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Sq.M</t>
  </si>
  <si>
    <t>Structure Value (as per approved plan)</t>
  </si>
  <si>
    <t>(Sq. M)</t>
  </si>
  <si>
    <t>Total</t>
  </si>
  <si>
    <t xml:space="preserve">Total Land Area </t>
  </si>
  <si>
    <t>Estimated Replacement Cost</t>
  </si>
  <si>
    <t>Structure</t>
  </si>
  <si>
    <t>Type of Structure</t>
  </si>
  <si>
    <t>Age Of Build</t>
  </si>
  <si>
    <t>Year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</si>
  <si>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>)</t>
    </r>
  </si>
  <si>
    <t>Realizable Value</t>
  </si>
  <si>
    <t>Distress Sale Value</t>
  </si>
  <si>
    <t>Particluars</t>
  </si>
  <si>
    <t>Fair Market Value</t>
  </si>
  <si>
    <t>Balance Life of Structures</t>
  </si>
  <si>
    <t>Structure Value</t>
  </si>
  <si>
    <t>Area for 12 M wide DP Road</t>
  </si>
  <si>
    <t>Net Land Area</t>
  </si>
  <si>
    <t>Reazilable Value</t>
  </si>
  <si>
    <t>Distress Value</t>
  </si>
  <si>
    <t xml:space="preserve">Sr. </t>
  </si>
  <si>
    <t>Particulars</t>
  </si>
  <si>
    <t>Land Cost</t>
  </si>
  <si>
    <t xml:space="preserve">Construction Cost </t>
  </si>
  <si>
    <t>Approval Cost</t>
  </si>
  <si>
    <t>Interest Cost</t>
  </si>
  <si>
    <t>Contingency Cost</t>
  </si>
  <si>
    <t>Sr.</t>
  </si>
  <si>
    <t>Date</t>
  </si>
  <si>
    <t>Agreement</t>
  </si>
  <si>
    <t>Amount in Rs.</t>
  </si>
  <si>
    <t>Sale Agreement</t>
  </si>
  <si>
    <t>Purchase Cost</t>
  </si>
  <si>
    <t>Stamp Duty</t>
  </si>
  <si>
    <t>Reg. Fees.</t>
  </si>
  <si>
    <t>TOTAL</t>
  </si>
  <si>
    <t>Permission Letter</t>
  </si>
  <si>
    <t>Development Fees</t>
  </si>
  <si>
    <t>Development Fees for Building</t>
  </si>
  <si>
    <t>Permium Fees Resi.</t>
  </si>
  <si>
    <t>Permium Fees Land</t>
  </si>
  <si>
    <t>Labour Cess</t>
  </si>
  <si>
    <t>Fire NOC</t>
  </si>
  <si>
    <t>Form Fees</t>
  </si>
  <si>
    <t>Interior &amp; finishing</t>
  </si>
  <si>
    <t>Plant &amp; Other</t>
  </si>
  <si>
    <t>Vehicles</t>
  </si>
  <si>
    <r>
      <t xml:space="preserve">Amount in </t>
    </r>
    <r>
      <rPr>
        <b/>
        <sz val="11"/>
        <color theme="1"/>
        <rFont val="Rupee Foradian"/>
        <family val="2"/>
      </rPr>
      <t>`</t>
    </r>
  </si>
  <si>
    <r>
      <t xml:space="preserve">Amount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Cr.</t>
    </r>
  </si>
  <si>
    <t>Admin &amp; Professional Charges</t>
  </si>
  <si>
    <t>Other Charges</t>
  </si>
  <si>
    <t>GF</t>
  </si>
  <si>
    <t>FF</t>
  </si>
  <si>
    <t>Basement</t>
  </si>
  <si>
    <t>Interior.</t>
  </si>
  <si>
    <t>SF</t>
  </si>
  <si>
    <t>Service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</si>
</sst>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u/>
      <sz val="11"/>
      <color theme="10"/>
      <name val="Arial Narrow"/>
      <family val="2"/>
    </font>
    <font>
      <sz val="13"/>
      <color theme="1"/>
      <name val="Arial Narrow"/>
      <family val="2"/>
    </font>
    <font>
      <b/>
      <sz val="11"/>
      <name val="Rupee Foradian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1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6" fillId="0" borderId="0" xfId="0" applyFont="1"/>
    <xf numFmtId="43" fontId="6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6" fillId="0" borderId="1" xfId="0" applyFont="1" applyBorder="1"/>
    <xf numFmtId="0" fontId="6" fillId="0" borderId="0" xfId="0" applyFont="1" applyAlignment="1">
      <alignment horizont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0" applyNumberFormat="1" applyFont="1" applyAlignment="1">
      <alignment vertical="top"/>
    </xf>
    <xf numFmtId="0" fontId="5" fillId="0" borderId="0" xfId="1" applyNumberFormat="1" applyFont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vertical="center" wrapText="1"/>
    </xf>
    <xf numFmtId="43" fontId="9" fillId="0" borderId="0" xfId="1" applyFont="1" applyBorder="1" applyAlignment="1">
      <alignment vertical="center" wrapText="1"/>
    </xf>
    <xf numFmtId="2" fontId="1" fillId="0" borderId="0" xfId="1" applyNumberFormat="1" applyFont="1"/>
    <xf numFmtId="2" fontId="6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5" fillId="0" borderId="3" xfId="1" applyNumberFormat="1" applyFont="1" applyBorder="1"/>
    <xf numFmtId="2" fontId="6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43" fontId="3" fillId="0" borderId="0" xfId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2" fillId="0" borderId="0" xfId="0" applyFont="1"/>
    <xf numFmtId="0" fontId="0" fillId="2" borderId="0" xfId="0" applyFill="1"/>
    <xf numFmtId="164" fontId="1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/>
    <xf numFmtId="4" fontId="6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5" fillId="0" borderId="0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2" fontId="16" fillId="0" borderId="0" xfId="0" applyNumberFormat="1" applyFont="1"/>
    <xf numFmtId="0" fontId="9" fillId="0" borderId="1" xfId="0" applyFont="1" applyBorder="1" applyAlignment="1">
      <alignment horizontal="center" vertical="top" wrapText="1" shrinkToFit="1"/>
    </xf>
    <xf numFmtId="43" fontId="6" fillId="0" borderId="1" xfId="1" applyFont="1" applyBorder="1" applyAlignment="1">
      <alignment horizontal="right" wrapText="1" shrinkToFit="1"/>
    </xf>
    <xf numFmtId="0" fontId="6" fillId="0" borderId="1" xfId="0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horizontal="center" vertical="center" wrapText="1" shrinkToFit="1"/>
    </xf>
    <xf numFmtId="43" fontId="5" fillId="0" borderId="1" xfId="1" applyFont="1" applyBorder="1" applyAlignment="1">
      <alignment horizontal="right"/>
    </xf>
    <xf numFmtId="43" fontId="9" fillId="0" borderId="1" xfId="1" applyFont="1" applyBorder="1" applyAlignment="1">
      <alignment horizontal="right" wrapText="1"/>
    </xf>
    <xf numFmtId="2" fontId="16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1" applyFont="1" applyBorder="1" applyAlignment="1">
      <alignment vertical="top" wrapText="1"/>
    </xf>
    <xf numFmtId="43" fontId="1" fillId="0" borderId="0" xfId="1" applyFont="1"/>
    <xf numFmtId="43" fontId="6" fillId="0" borderId="1" xfId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2" fontId="4" fillId="0" borderId="1" xfId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" fontId="16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top" wrapText="1" shrinkToFit="1"/>
    </xf>
    <xf numFmtId="1" fontId="6" fillId="0" borderId="1" xfId="1" applyNumberFormat="1" applyFont="1" applyBorder="1" applyAlignment="1">
      <alignment vertical="center" wrapText="1"/>
    </xf>
    <xf numFmtId="1" fontId="9" fillId="0" borderId="1" xfId="1" applyNumberFormat="1" applyFont="1" applyBorder="1" applyAlignment="1">
      <alignment vertical="center" wrapText="1"/>
    </xf>
    <xf numFmtId="1" fontId="9" fillId="0" borderId="0" xfId="1" applyNumberFormat="1" applyFont="1" applyBorder="1" applyAlignment="1">
      <alignment vertical="center" wrapText="1"/>
    </xf>
    <xf numFmtId="1" fontId="6" fillId="0" borderId="0" xfId="0" applyNumberFormat="1" applyFont="1" applyAlignment="1">
      <alignment vertical="top"/>
    </xf>
    <xf numFmtId="1" fontId="5" fillId="0" borderId="0" xfId="0" applyNumberFormat="1" applyFont="1"/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horizontal="center" vertical="top" wrapText="1"/>
    </xf>
    <xf numFmtId="43" fontId="5" fillId="0" borderId="2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43" fontId="6" fillId="0" borderId="0" xfId="1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43" fontId="9" fillId="0" borderId="0" xfId="1" applyFont="1" applyFill="1" applyBorder="1" applyAlignment="1">
      <alignment wrapText="1"/>
    </xf>
    <xf numFmtId="0" fontId="0" fillId="0" borderId="1" xfId="0" applyBorder="1"/>
    <xf numFmtId="43" fontId="0" fillId="0" borderId="1" xfId="1" applyFont="1" applyBorder="1"/>
    <xf numFmtId="0" fontId="0" fillId="0" borderId="6" xfId="0" applyBorder="1"/>
    <xf numFmtId="0" fontId="0" fillId="0" borderId="7" xfId="0" applyBorder="1"/>
    <xf numFmtId="43" fontId="0" fillId="0" borderId="1" xfId="0" applyNumberFormat="1" applyBorder="1"/>
    <xf numFmtId="0" fontId="18" fillId="0" borderId="1" xfId="0" applyFont="1" applyBorder="1" applyAlignment="1">
      <alignment horizontal="center" vertical="center"/>
    </xf>
    <xf numFmtId="43" fontId="18" fillId="0" borderId="1" xfId="0" applyNumberFormat="1" applyFont="1" applyBorder="1"/>
    <xf numFmtId="0" fontId="0" fillId="0" borderId="8" xfId="0" applyBorder="1" applyAlignment="1">
      <alignment horizontal="left" vertical="center"/>
    </xf>
    <xf numFmtId="43" fontId="6" fillId="0" borderId="1" xfId="1" applyFont="1" applyFill="1" applyBorder="1" applyAlignment="1">
      <alignment vertical="top" wrapText="1"/>
    </xf>
    <xf numFmtId="10" fontId="9" fillId="0" borderId="0" xfId="4" applyNumberFormat="1" applyFont="1" applyFill="1" applyBorder="1" applyAlignment="1">
      <alignment wrapText="1"/>
    </xf>
    <xf numFmtId="43" fontId="0" fillId="0" borderId="0" xfId="1" applyFont="1"/>
    <xf numFmtId="43" fontId="0" fillId="0" borderId="0" xfId="0" applyNumberFormat="1"/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5" fillId="0" borderId="0" xfId="3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1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</cellXfs>
  <cellStyles count="5">
    <cellStyle name="Comma" xfId="1" builtinId="3"/>
    <cellStyle name="Comma 2" xfId="2" xr:uid="{E48405D6-DCCB-4ACA-ACCF-04B30786A290}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6-17\IndAS\Man%20Industries\BS%20as%20on%20300615\MIIL-Ind%20AS%20prototype%20Final%20_%2030.06.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rantThornton\Local%20Settings\Temporary%20Internet%20Files\Content.Outlook\WFMNTBIS\Documents%20and%20Settings\Anitha\Application%20Data\Microsoft\Excel\Mighty%20Group%20Anith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SSBUD~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na\teena%20workin\gaurav%20data\gaurav%20backup\GAURAV%20T\PROFIT%20BUDGET%20(MID%20TERM%20)(REV)(1)\PSS%20'C'%20CO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usefp01\rating_corp\Users\JatinK\sintex\Rev2001-02\SPREADS_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wclanj0153\Users\a6510618\Downloads\Singapo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l%20Drafts\Debt%20schedule-JK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4-15\Taxation\TDS%20RETURN\2nd%20Quarter\26Q1\Non-Salary%2026Q%202nd%20Qt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in81143\Local%20Settings\Temp\Block%202\Chiller%20Plant%201%20-%20100%25%20CD%20Estimate-REV%2004-11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6510039\Local%20Settings\Temporary%20Internet%20Files\OLK9A\Labour%20in%20Spiral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WINDOWS\TEMP\2001-02\MARCH2K2\BSDT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CTB99\PRP99-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WINDOWS\TEMP\2001-02\MARCH2K2\BSDT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vr-valu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etan%20Data\DHPL%20DATA\REPORTS\BVReport\DHPL%20BVReport%20REV%201004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iaftp/Devang/Watson/Sekhsaria/Tax%20Audit/Client-%20TAXAUDIT/TAXAUD-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admin\Documents%20and%20Settings\Propietario\Mis%20documentos\Thunderbird\Chile\Market%20Reports\Market%20Research%20Rancagua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SS2001\PSS%20BUDGET%20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COMPUTERS%20310307(SAP%20DATA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giwal\Local%20Settings\Temporary%20Internet%20Files\OLK6\BALANCE%20SHEET%20JUNE%202005%2026-07-05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LIGHT%20VEHICLES%20310307(SAP%20DATA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gt9900_GE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1\man%20infra\DATA\HCC%20-%20Tax%20Audit\Tax%20Audit%2006-07\working%20files\Fixed%20Assets\Fixed%20Assets\BASANT%20LIST%2006-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496\Desktop\GAIL-RA%20BILL-4\RA%20BILL%20NO.3%20FOR%20DS1&amp;2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urav%20backup\GAURAV%20T\PROFIT%20BUDGET%20(MID%20TERM%20)(REV)(1)\PSS%20'C'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0\Man%20Infra\Documents%20and%20Settings\ajay\Local%20Settings\Temporary%20Internet%20Files\OLK15A\gaurav%20backup\GAURAV%20T\PROFIT%20BUDGET%20(MID%20TERM%20)(REV)(1)\PSS%20'C'%20CO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ogesh\Documents%20and%20Settings\GrantThornton\Local%20Settings\Temporary%20Internet%20Files\OLK96\Copy%20of%20Financials%20(October%207)%20-%20in%20thousand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PARAS\B.P%20(07-08)\Documents%20and%20Settings\h1120\Desktop\BP\Q2\Projn%20Q2...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h1120\Desktop\BP\Q2\Projn%20Q2...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FURNITURE%20&amp;%20FIXTURE%20310307(SAP%20DATA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d$\MIR\LONGI\March-05\Nov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2\C\BALSHEET\XLBAL02\C120102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\transfer\HOME\MILROY\PARTNERS\Tyabji\C67DEC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MA20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MIR%20&amp;%20QRM\06-07\QRM-4%20(2006-07)\QRM-4\02.%20%20SP%202\DV%20of%20Spiral-2%20(Q4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80508\LOCALS~1\Temp\GAIL%20DBPL_RA%20BILL%20NO.1_D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r_worjan06\Copy%20of%20Item%20Over%2025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mp04mv\share\Share-1-040706\Projection%202007-08\Nitin%20sood\c%20drive\WINDOWS\TEMP\Valuation%20-%20Daurala%20Sug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harper-k\LOCALS~1\Temp\C.Lotus.Notes.Data\BB%20Work\Project%20Management\Project%20Mana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urshed\bahadursha\vikrant\STOCKSEC145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ACS%20LOAN%20APPLI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CCOUNTS\Local%20Settings\Temporary%20Internet%20Files\OLK11C6\DHPL%20BVReport%20090501b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"/>
      <sheetName val="BS"/>
      <sheetName val="P&amp;L"/>
      <sheetName val="EQ"/>
      <sheetName val="Ind AS Adj Entries"/>
      <sheetName val="Ind AS Adj Summary"/>
      <sheetName val="Do not delete"/>
      <sheetName val="BS - 15-16"/>
      <sheetName val="PL - 15-16"/>
      <sheetName val="Notes March 1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NCA</v>
          </cell>
          <cell r="B9" t="str">
            <v>CA</v>
          </cell>
          <cell r="C9" t="str">
            <v xml:space="preserve">Equity </v>
          </cell>
          <cell r="D9" t="str">
            <v>NCL</v>
          </cell>
          <cell r="E9" t="str">
            <v>CL</v>
          </cell>
          <cell r="F9" t="str">
            <v>Revenue</v>
          </cell>
          <cell r="G9" t="str">
            <v>Expenses</v>
          </cell>
          <cell r="H9" t="str">
            <v>OCI</v>
          </cell>
        </row>
      </sheetData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CSHFLW'000"/>
      <sheetName val="Groupings"/>
      <sheetName val="Trial Balance"/>
      <sheetName val="Trial Balance in Excel"/>
      <sheetName val="schdule E-Fixed Assets"/>
      <sheetName val="Audit entry by Yogesh"/>
      <sheetName val="Audit Entry by Sandeep"/>
      <sheetName val="Final cash flow"/>
      <sheetName val="Queries"/>
      <sheetName val="BS for CFS"/>
      <sheetName val="Sheet2"/>
      <sheetName val="DEPR"/>
      <sheetName val="DilutShares"/>
      <sheetName val="Sheet1"/>
      <sheetName val="drsage08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7">
          <cell r="E37">
            <v>2122841767.9400003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(2)"/>
      <sheetName val="EVOPS (2)"/>
      <sheetName val="PRPOPS (2)"/>
      <sheetName val="COM-SUM (2)"/>
      <sheetName val="CHECKCHART"/>
      <sheetName val="STATUS REPORT(1)"/>
      <sheetName val="STATUS REPORT (2)"/>
      <sheetName val="STOCK BUDGET"/>
      <sheetName val="FINANCE COST "/>
      <sheetName val="HO COST"/>
      <sheetName val="MKT COST"/>
      <sheetName val="CAA COST "/>
      <sheetName val="PTE COST "/>
      <sheetName val="EV COST"/>
      <sheetName val="C COST SUMMARY LINK"/>
      <sheetName val="NON OPERATIONAL COST "/>
      <sheetName val="C COST SUMMARY"/>
      <sheetName val="C COST SUMMARY REVISED"/>
      <sheetName val="CSUMMARY"/>
      <sheetName val="C COST"/>
      <sheetName val="PROSUM"/>
      <sheetName val="STORE COST"/>
      <sheetName val="LINE VII OPS"/>
      <sheetName val="RING EXPN.OPS"/>
      <sheetName val="LEASE RENT"/>
      <sheetName val="INTT PROJ."/>
      <sheetName val="PRODUCTION SALES STOCK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MONTHWISE  SALES CONT."/>
      <sheetName val="MONTHWISE PRODUCTION"/>
      <sheetName val="MONTHWISE GROUPWISE SALES (2)"/>
      <sheetName val="MONTHWISE GROUPWISE SALES"/>
      <sheetName val="PRODUCTION SALES CONT.SUMMARRY"/>
      <sheetName val="GROUPWISE SALES"/>
      <sheetName val="COM-SUM1"/>
      <sheetName val="COM-SUM"/>
      <sheetName val="MSUMMARY"/>
      <sheetName val="PRPOPS"/>
      <sheetName val="EVOPS"/>
      <sheetName val="CUS PRO SALES1"/>
      <sheetName val="CUS PRO SALES"/>
      <sheetName val="REJECTION"/>
      <sheetName val="PURCHASE BUDGET"/>
      <sheetName val="NEW REC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t"/>
      <sheetName val="rating formula (2)"/>
      <sheetName val="bench (2)"/>
      <sheetName val="sensit"/>
      <sheetName val="factsheet"/>
      <sheetName val="schedules"/>
      <sheetName val="with-CR"/>
      <sheetName val="rating formula"/>
      <sheetName val="without-CR"/>
    </sheetNames>
    <sheetDataSet>
      <sheetData sheetId="0" refreshError="1">
        <row r="827">
          <cell r="D827" t="str">
            <v>NET FIXED ASSETS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TB"/>
      <sheetName val="BL"/>
      <sheetName val="TM"/>
      <sheetName val="MS"/>
      <sheetName val="GW"/>
      <sheetName val="PL"/>
      <sheetName val="EP"/>
      <sheetName val="Head Office"/>
      <sheetName val="Consolidated"/>
      <sheetName val="Summary"/>
      <sheetName val="Bal.Sheet"/>
      <sheetName val="Bal.Sheet(2)"/>
      <sheetName val="Balance Sheet"/>
      <sheetName val="Cash Flow"/>
      <sheetName val="Capex"/>
      <sheetName val="Facilities4Funding"/>
      <sheetName val="Loan details"/>
      <sheetName val="YS-Bud"/>
      <sheetName val="BS-Bud"/>
      <sheetName val="TB-Bud"/>
      <sheetName val="BL-Bud"/>
      <sheetName val="TM-Bud"/>
      <sheetName val="MS-Bud"/>
      <sheetName val="GW-Bud"/>
      <sheetName val="PL-Bud"/>
      <sheetName val="EP-Bud"/>
      <sheetName val="Head Office-Bud"/>
      <sheetName val="YS_Bud"/>
      <sheetName val="BS_Bud"/>
      <sheetName val="TB_Bud"/>
      <sheetName val="BL_Bud"/>
      <sheetName val="TM_Bud"/>
      <sheetName val="MS_Bud"/>
      <sheetName val="GW_Bud"/>
      <sheetName val="PL_Bud"/>
      <sheetName val="Head Office_Bud"/>
      <sheetName val="Excise on RM"/>
      <sheetName val="Power&amp;Fuel"/>
      <sheetName val="MFG-EXP"/>
      <sheetName val="Debtor Ageing_31.12.2010"/>
      <sheetName val="BRP&amp;L"/>
      <sheetName val="Masters"/>
      <sheetName val="BS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1">
          <cell r="A11">
            <v>1</v>
          </cell>
          <cell r="B11" t="str">
            <v>Net Film Revenue</v>
          </cell>
          <cell r="E11">
            <v>428.8</v>
          </cell>
          <cell r="F11">
            <v>435.5</v>
          </cell>
          <cell r="G11">
            <v>569.5</v>
          </cell>
          <cell r="H11">
            <v>428.8</v>
          </cell>
          <cell r="I11">
            <v>455.6</v>
          </cell>
          <cell r="J11">
            <v>643.20000000000005</v>
          </cell>
          <cell r="K11">
            <v>442.2</v>
          </cell>
          <cell r="L11">
            <v>502.5</v>
          </cell>
          <cell r="M11">
            <v>569.5</v>
          </cell>
          <cell r="N11">
            <v>428.8</v>
          </cell>
          <cell r="O11">
            <v>562.79999999999995</v>
          </cell>
          <cell r="P11">
            <v>515.9</v>
          </cell>
          <cell r="Q11">
            <v>0</v>
          </cell>
          <cell r="T11">
            <v>0</v>
          </cell>
          <cell r="U11">
            <v>5983.1</v>
          </cell>
          <cell r="V11">
            <v>6314.3334699999987</v>
          </cell>
          <cell r="W11">
            <v>8724.0589999999993</v>
          </cell>
          <cell r="X11">
            <v>-331.23346999999922</v>
          </cell>
          <cell r="Y11">
            <v>-2740.9589999999998</v>
          </cell>
        </row>
        <row r="12">
          <cell r="A12">
            <v>2</v>
          </cell>
          <cell r="B12" t="str">
            <v>Concession Sales</v>
          </cell>
          <cell r="E12">
            <v>73.599999999999994</v>
          </cell>
          <cell r="F12">
            <v>74.75</v>
          </cell>
          <cell r="G12">
            <v>97.75</v>
          </cell>
          <cell r="H12">
            <v>73.599999999999994</v>
          </cell>
          <cell r="I12">
            <v>78.2</v>
          </cell>
          <cell r="J12">
            <v>110.4</v>
          </cell>
          <cell r="K12">
            <v>75.900000000000006</v>
          </cell>
          <cell r="L12">
            <v>86.25</v>
          </cell>
          <cell r="M12">
            <v>97.75</v>
          </cell>
          <cell r="N12">
            <v>73.599999999999994</v>
          </cell>
          <cell r="O12">
            <v>96.6</v>
          </cell>
          <cell r="P12">
            <v>88.55</v>
          </cell>
          <cell r="T12">
            <v>0</v>
          </cell>
          <cell r="U12">
            <v>1026.95</v>
          </cell>
          <cell r="V12">
            <v>1061.2433399999998</v>
          </cell>
          <cell r="W12">
            <v>1287.2809999999999</v>
          </cell>
          <cell r="X12">
            <v>-34.293339999999716</v>
          </cell>
          <cell r="Y12">
            <v>-260.3309999999999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355.49998999999997</v>
          </cell>
          <cell r="W15">
            <v>274.60199999999998</v>
          </cell>
          <cell r="X15">
            <v>34.500010000000032</v>
          </cell>
          <cell r="Y15">
            <v>115.39800000000002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140.56952999999999</v>
          </cell>
          <cell r="W16">
            <v>79.453000000000003</v>
          </cell>
          <cell r="X16">
            <v>-27.318030000000007</v>
          </cell>
          <cell r="Y16">
            <v>33.798499999999976</v>
          </cell>
        </row>
        <row r="17">
          <cell r="B17" t="str">
            <v>TOTAL REVENUE</v>
          </cell>
          <cell r="C17">
            <v>0</v>
          </cell>
          <cell r="E17">
            <v>544.337625</v>
          </cell>
          <cell r="F17">
            <v>552.18762500000003</v>
          </cell>
          <cell r="G17">
            <v>709.18762500000003</v>
          </cell>
          <cell r="H17">
            <v>544.337625</v>
          </cell>
          <cell r="I17">
            <v>575.73762499999998</v>
          </cell>
          <cell r="J17">
            <v>795.53762500000005</v>
          </cell>
          <cell r="K17">
            <v>560.03762500000005</v>
          </cell>
          <cell r="L17">
            <v>630.68762500000003</v>
          </cell>
          <cell r="M17">
            <v>709.18762500000003</v>
          </cell>
          <cell r="N17">
            <v>544.337625</v>
          </cell>
          <cell r="O17">
            <v>701.33762500000012</v>
          </cell>
          <cell r="P17">
            <v>646.38762499999996</v>
          </cell>
          <cell r="R17">
            <v>0</v>
          </cell>
          <cell r="S17">
            <v>0</v>
          </cell>
          <cell r="T17">
            <v>0</v>
          </cell>
          <cell r="U17">
            <v>7513.3015000000005</v>
          </cell>
          <cell r="V17">
            <v>7871.6463299999987</v>
          </cell>
          <cell r="W17">
            <v>10365.395</v>
          </cell>
          <cell r="X17">
            <v>-358.34482999999818</v>
          </cell>
          <cell r="Y17">
            <v>-2852.0934999999999</v>
          </cell>
        </row>
        <row r="19">
          <cell r="A19">
            <v>7</v>
          </cell>
          <cell r="B19" t="str">
            <v>Film Hire</v>
          </cell>
          <cell r="E19">
            <v>199.39200000000002</v>
          </cell>
          <cell r="F19">
            <v>202.50749999999999</v>
          </cell>
          <cell r="G19">
            <v>264.8175</v>
          </cell>
          <cell r="H19">
            <v>199.39200000000002</v>
          </cell>
          <cell r="I19">
            <v>211.85400000000001</v>
          </cell>
          <cell r="J19">
            <v>299.08800000000002</v>
          </cell>
          <cell r="K19">
            <v>205.62300000000002</v>
          </cell>
          <cell r="L19">
            <v>233.66249999999999</v>
          </cell>
          <cell r="M19">
            <v>264.8175</v>
          </cell>
          <cell r="N19">
            <v>199.39200000000002</v>
          </cell>
          <cell r="O19">
            <v>261.70200000000006</v>
          </cell>
          <cell r="P19">
            <v>239.89349999999999</v>
          </cell>
          <cell r="U19">
            <v>2782.1415000000006</v>
          </cell>
          <cell r="V19">
            <v>2918.7243400000002</v>
          </cell>
          <cell r="W19">
            <v>3991.942</v>
          </cell>
          <cell r="X19">
            <v>-136.58283999999958</v>
          </cell>
          <cell r="Y19">
            <v>-1209.8004999999994</v>
          </cell>
        </row>
        <row r="20">
          <cell r="A20">
            <v>8</v>
          </cell>
          <cell r="B20" t="str">
            <v>Concession Cost</v>
          </cell>
          <cell r="E20">
            <v>16.192</v>
          </cell>
          <cell r="F20">
            <v>16.445</v>
          </cell>
          <cell r="G20">
            <v>21.504999999999999</v>
          </cell>
          <cell r="H20">
            <v>16.192</v>
          </cell>
          <cell r="I20">
            <v>17.203999999999997</v>
          </cell>
          <cell r="J20">
            <v>24.287999999999997</v>
          </cell>
          <cell r="K20">
            <v>16.697999999999997</v>
          </cell>
          <cell r="L20">
            <v>18.975000000000001</v>
          </cell>
          <cell r="M20">
            <v>21.504999999999999</v>
          </cell>
          <cell r="N20">
            <v>16.192</v>
          </cell>
          <cell r="O20">
            <v>21.251999999999999</v>
          </cell>
          <cell r="P20">
            <v>19.480999999999998</v>
          </cell>
          <cell r="T20">
            <v>0</v>
          </cell>
          <cell r="U20">
            <v>225.929</v>
          </cell>
          <cell r="V20">
            <v>222.33358999999999</v>
          </cell>
          <cell r="W20">
            <v>332.161</v>
          </cell>
          <cell r="X20">
            <v>3.5954100000000153</v>
          </cell>
          <cell r="Y20">
            <v>-106.232</v>
          </cell>
        </row>
        <row r="21">
          <cell r="A21">
            <v>9</v>
          </cell>
          <cell r="B21" t="str">
            <v>Less Concession Rebates</v>
          </cell>
          <cell r="E21">
            <v>-1.84</v>
          </cell>
          <cell r="F21">
            <v>-1.8687499999999999</v>
          </cell>
          <cell r="G21">
            <v>-2.4437500000000001</v>
          </cell>
          <cell r="H21">
            <v>-1.84</v>
          </cell>
          <cell r="I21">
            <v>-1.9550000000000001</v>
          </cell>
          <cell r="J21">
            <v>-2.76</v>
          </cell>
          <cell r="K21">
            <v>-1.8975</v>
          </cell>
          <cell r="L21">
            <v>-2.15625</v>
          </cell>
          <cell r="M21">
            <v>-2.4437500000000001</v>
          </cell>
          <cell r="N21">
            <v>-1.84</v>
          </cell>
          <cell r="O21">
            <v>-2.415</v>
          </cell>
          <cell r="P21">
            <v>-2.2137500000000001</v>
          </cell>
          <cell r="U21">
            <v>-25.673749999999998</v>
          </cell>
          <cell r="V21">
            <v>-32.79</v>
          </cell>
          <cell r="W21">
            <v>-54.335999999999999</v>
          </cell>
          <cell r="X21">
            <v>7.11625</v>
          </cell>
          <cell r="Y21">
            <v>28.66225</v>
          </cell>
        </row>
        <row r="22">
          <cell r="A22">
            <v>10</v>
          </cell>
          <cell r="B22" t="str">
            <v>Advertising Cost</v>
          </cell>
          <cell r="E22">
            <v>9.8624000000000009</v>
          </cell>
          <cell r="F22">
            <v>10.016500000000001</v>
          </cell>
          <cell r="G22">
            <v>13.0985</v>
          </cell>
          <cell r="H22">
            <v>9.8624000000000009</v>
          </cell>
          <cell r="I22">
            <v>10.4788</v>
          </cell>
          <cell r="J22">
            <v>14.793600000000001</v>
          </cell>
          <cell r="K22">
            <v>10.1706</v>
          </cell>
          <cell r="L22">
            <v>11.557499999999999</v>
          </cell>
          <cell r="M22">
            <v>13.0985</v>
          </cell>
          <cell r="N22">
            <v>9.8624000000000009</v>
          </cell>
          <cell r="O22">
            <v>12.944400000000002</v>
          </cell>
          <cell r="P22">
            <v>11.865699999999999</v>
          </cell>
          <cell r="T22">
            <v>0</v>
          </cell>
          <cell r="U22">
            <v>137.61130000000003</v>
          </cell>
          <cell r="V22">
            <v>157.63596999999999</v>
          </cell>
          <cell r="W22">
            <v>206.21799999999999</v>
          </cell>
          <cell r="X22">
            <v>-20.024669999999958</v>
          </cell>
          <cell r="Y22">
            <v>-68.606699999999961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0.85760000000000003</v>
          </cell>
          <cell r="F23">
            <v>0.871</v>
          </cell>
          <cell r="G23">
            <v>1.139</v>
          </cell>
          <cell r="H23">
            <v>0.85760000000000003</v>
          </cell>
          <cell r="I23">
            <v>0.91120000000000001</v>
          </cell>
          <cell r="J23">
            <v>1.2864000000000002</v>
          </cell>
          <cell r="K23">
            <v>0.88439999999999996</v>
          </cell>
          <cell r="L23">
            <v>1.0049999999999999</v>
          </cell>
          <cell r="M23">
            <v>1.139</v>
          </cell>
          <cell r="N23">
            <v>0.85760000000000003</v>
          </cell>
          <cell r="O23">
            <v>1.1256000000000002</v>
          </cell>
          <cell r="P23">
            <v>1.0318000000000001</v>
          </cell>
          <cell r="R23">
            <v>0</v>
          </cell>
          <cell r="S23">
            <v>0</v>
          </cell>
          <cell r="T23">
            <v>0</v>
          </cell>
          <cell r="U23">
            <v>11.966200000000001</v>
          </cell>
          <cell r="V23">
            <v>12.628666939999997</v>
          </cell>
          <cell r="W23">
            <v>17.448117999999997</v>
          </cell>
          <cell r="X23">
            <v>-0.66246693999999628</v>
          </cell>
          <cell r="Y23">
            <v>-5.4819179999999967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37.290862671494246</v>
          </cell>
          <cell r="F24">
            <v>37.290862671494246</v>
          </cell>
          <cell r="G24">
            <v>38.390862671494247</v>
          </cell>
          <cell r="H24">
            <v>37.290862671494246</v>
          </cell>
          <cell r="I24">
            <v>37.290862671494246</v>
          </cell>
          <cell r="J24">
            <v>38.390862671494247</v>
          </cell>
          <cell r="K24">
            <v>38.091679218794241</v>
          </cell>
          <cell r="L24">
            <v>38.091679218794241</v>
          </cell>
          <cell r="M24">
            <v>39.191679218794242</v>
          </cell>
          <cell r="N24">
            <v>38.091679218794241</v>
          </cell>
          <cell r="O24">
            <v>39.191679218794242</v>
          </cell>
          <cell r="P24">
            <v>39.191679218794242</v>
          </cell>
          <cell r="R24">
            <v>0</v>
          </cell>
          <cell r="S24">
            <v>0</v>
          </cell>
          <cell r="T24">
            <v>0</v>
          </cell>
          <cell r="U24">
            <v>457.79525134173099</v>
          </cell>
          <cell r="V24">
            <v>597.6969049999999</v>
          </cell>
          <cell r="W24">
            <v>827.36200000000008</v>
          </cell>
          <cell r="X24">
            <v>-139.90165365826891</v>
          </cell>
          <cell r="Y24">
            <v>-369.56674865826909</v>
          </cell>
        </row>
        <row r="25">
          <cell r="B25" t="str">
            <v>TOTAL COST</v>
          </cell>
          <cell r="C25">
            <v>0</v>
          </cell>
          <cell r="E25">
            <v>261.75486267149427</v>
          </cell>
          <cell r="F25">
            <v>265.26211267149426</v>
          </cell>
          <cell r="G25">
            <v>336.50711267149421</v>
          </cell>
          <cell r="H25">
            <v>261.75486267149427</v>
          </cell>
          <cell r="I25">
            <v>275.78386267149426</v>
          </cell>
          <cell r="J25">
            <v>375.08686267149432</v>
          </cell>
          <cell r="K25">
            <v>269.57017921879424</v>
          </cell>
          <cell r="L25">
            <v>301.13542921879423</v>
          </cell>
          <cell r="M25">
            <v>337.30792921879424</v>
          </cell>
          <cell r="N25">
            <v>262.55567921879424</v>
          </cell>
          <cell r="O25">
            <v>333.80067921879436</v>
          </cell>
          <cell r="P25">
            <v>309.24992921879425</v>
          </cell>
          <cell r="R25">
            <v>0</v>
          </cell>
          <cell r="S25">
            <v>0</v>
          </cell>
          <cell r="T25">
            <v>0</v>
          </cell>
          <cell r="U25">
            <v>3589.7695013417315</v>
          </cell>
          <cell r="V25">
            <v>3876.2294719400002</v>
          </cell>
          <cell r="W25">
            <v>5320.795118</v>
          </cell>
          <cell r="X25">
            <v>-286.45997059826868</v>
          </cell>
          <cell r="Y25">
            <v>-1731.0256166582685</v>
          </cell>
        </row>
        <row r="27">
          <cell r="B27" t="str">
            <v>GROSS MARGIN</v>
          </cell>
          <cell r="C27">
            <v>0</v>
          </cell>
          <cell r="E27">
            <v>282.58276232850574</v>
          </cell>
          <cell r="F27">
            <v>286.92551232850576</v>
          </cell>
          <cell r="G27">
            <v>372.68051232850581</v>
          </cell>
          <cell r="H27">
            <v>282.58276232850574</v>
          </cell>
          <cell r="I27">
            <v>299.95376232850572</v>
          </cell>
          <cell r="J27">
            <v>420.45076232850573</v>
          </cell>
          <cell r="K27">
            <v>290.46744578120581</v>
          </cell>
          <cell r="L27">
            <v>329.5521957812058</v>
          </cell>
          <cell r="M27">
            <v>371.87969578120578</v>
          </cell>
          <cell r="N27">
            <v>281.78194578120576</v>
          </cell>
          <cell r="O27">
            <v>367.53694578120576</v>
          </cell>
          <cell r="P27">
            <v>337.13769578120571</v>
          </cell>
          <cell r="R27">
            <v>0</v>
          </cell>
          <cell r="S27">
            <v>0</v>
          </cell>
          <cell r="T27">
            <v>0</v>
          </cell>
          <cell r="U27">
            <v>3923.5319986582695</v>
          </cell>
          <cell r="V27">
            <v>3995.4168580599985</v>
          </cell>
          <cell r="W27">
            <v>5044.5998820000004</v>
          </cell>
          <cell r="X27">
            <v>-71.884859401729045</v>
          </cell>
          <cell r="Y27">
            <v>-1121.067883341731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20.2</v>
          </cell>
          <cell r="F30">
            <v>20.2</v>
          </cell>
          <cell r="G30">
            <v>20.2</v>
          </cell>
          <cell r="H30">
            <v>20.2</v>
          </cell>
          <cell r="I30">
            <v>20.2</v>
          </cell>
          <cell r="J30">
            <v>20.2</v>
          </cell>
          <cell r="K30">
            <v>20.2</v>
          </cell>
          <cell r="L30">
            <v>20.2</v>
          </cell>
          <cell r="M30">
            <v>20.2</v>
          </cell>
          <cell r="N30">
            <v>20.2</v>
          </cell>
          <cell r="O30">
            <v>20.2</v>
          </cell>
          <cell r="P30">
            <v>20.2</v>
          </cell>
          <cell r="T30">
            <v>0</v>
          </cell>
          <cell r="U30">
            <v>242.4</v>
          </cell>
          <cell r="V30">
            <v>246.33176000000003</v>
          </cell>
          <cell r="W30">
            <v>271.14699999999999</v>
          </cell>
          <cell r="X30">
            <v>-3.9317600000000823</v>
          </cell>
          <cell r="Y30">
            <v>-28.747000000000043</v>
          </cell>
        </row>
        <row r="31">
          <cell r="A31">
            <v>15</v>
          </cell>
          <cell r="B31" t="str">
            <v>Repair &amp; Maintenance</v>
          </cell>
          <cell r="E31">
            <v>13.25</v>
          </cell>
          <cell r="F31">
            <v>13.25</v>
          </cell>
          <cell r="G31">
            <v>13.25</v>
          </cell>
          <cell r="H31">
            <v>18.25</v>
          </cell>
          <cell r="I31">
            <v>13.25</v>
          </cell>
          <cell r="J31">
            <v>13.25</v>
          </cell>
          <cell r="K31">
            <v>13.25</v>
          </cell>
          <cell r="L31">
            <v>13.25</v>
          </cell>
          <cell r="M31">
            <v>13.25</v>
          </cell>
          <cell r="N31">
            <v>13.25</v>
          </cell>
          <cell r="O31">
            <v>13.25</v>
          </cell>
          <cell r="P31">
            <v>13.25</v>
          </cell>
          <cell r="T31">
            <v>0</v>
          </cell>
          <cell r="U31">
            <v>164</v>
          </cell>
          <cell r="V31">
            <v>217.57400666666669</v>
          </cell>
          <cell r="W31">
            <v>328.58800000000002</v>
          </cell>
          <cell r="X31">
            <v>-53.574006666666691</v>
          </cell>
          <cell r="Y31">
            <v>-164.58800000000002</v>
          </cell>
        </row>
        <row r="32">
          <cell r="A32">
            <v>16</v>
          </cell>
          <cell r="B32" t="str">
            <v>Common Area Maintenance</v>
          </cell>
          <cell r="E32">
            <v>15.888</v>
          </cell>
          <cell r="F32">
            <v>15.888</v>
          </cell>
          <cell r="G32">
            <v>15.888</v>
          </cell>
          <cell r="H32">
            <v>15.888</v>
          </cell>
          <cell r="I32">
            <v>15.888</v>
          </cell>
          <cell r="J32">
            <v>15.888</v>
          </cell>
          <cell r="K32">
            <v>15.888</v>
          </cell>
          <cell r="L32">
            <v>15.888</v>
          </cell>
          <cell r="M32">
            <v>15.888</v>
          </cell>
          <cell r="N32">
            <v>15.888</v>
          </cell>
          <cell r="O32">
            <v>15.888</v>
          </cell>
          <cell r="P32">
            <v>15.888</v>
          </cell>
          <cell r="T32">
            <v>0</v>
          </cell>
          <cell r="U32">
            <v>190.65600000000003</v>
          </cell>
          <cell r="V32">
            <v>190.65660000000003</v>
          </cell>
          <cell r="W32">
            <v>186.501</v>
          </cell>
          <cell r="X32">
            <v>-5.9999999999149622E-4</v>
          </cell>
          <cell r="Y32">
            <v>4.1550000000000296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22.180588626714943</v>
          </cell>
          <cell r="F33">
            <v>22.180188626714941</v>
          </cell>
          <cell r="G33">
            <v>22.01230862671494</v>
          </cell>
          <cell r="H33">
            <v>22.180188626714941</v>
          </cell>
          <cell r="I33">
            <v>24.501308626714941</v>
          </cell>
          <cell r="J33">
            <v>22.19118862671494</v>
          </cell>
          <cell r="K33">
            <v>22.188196792187941</v>
          </cell>
          <cell r="L33">
            <v>24.151556792187943</v>
          </cell>
          <cell r="M33">
            <v>22.199196792187941</v>
          </cell>
          <cell r="N33">
            <v>22.009316792187942</v>
          </cell>
          <cell r="O33">
            <v>22.199196792187941</v>
          </cell>
          <cell r="P33">
            <v>22.020316792187941</v>
          </cell>
          <cell r="R33">
            <v>0</v>
          </cell>
          <cell r="S33">
            <v>0</v>
          </cell>
          <cell r="T33">
            <v>0</v>
          </cell>
          <cell r="U33">
            <v>270.01355251341727</v>
          </cell>
          <cell r="V33">
            <v>334.65881855333333</v>
          </cell>
          <cell r="W33">
            <v>415.33888200000001</v>
          </cell>
          <cell r="X33">
            <v>-64.645266039916066</v>
          </cell>
          <cell r="Y33">
            <v>-145.32532948658275</v>
          </cell>
        </row>
        <row r="35">
          <cell r="B35" t="str">
            <v>Total Overhead Expenses</v>
          </cell>
          <cell r="C35">
            <v>0</v>
          </cell>
          <cell r="E35">
            <v>71.518588626714944</v>
          </cell>
          <cell r="F35">
            <v>71.518188626714945</v>
          </cell>
          <cell r="G35">
            <v>121.2987</v>
          </cell>
          <cell r="H35">
            <v>76.518188626714945</v>
          </cell>
          <cell r="I35">
            <v>73.839308626714939</v>
          </cell>
          <cell r="J35">
            <v>71.529188626714941</v>
          </cell>
          <cell r="K35">
            <v>71.526196792187946</v>
          </cell>
          <cell r="L35">
            <v>73.48955679218794</v>
          </cell>
          <cell r="M35">
            <v>71.537196792187942</v>
          </cell>
          <cell r="N35">
            <v>71.347316792187939</v>
          </cell>
          <cell r="O35">
            <v>71.537196792187942</v>
          </cell>
          <cell r="P35">
            <v>71.358316792187935</v>
          </cell>
          <cell r="R35">
            <v>0</v>
          </cell>
          <cell r="S35">
            <v>0</v>
          </cell>
          <cell r="T35">
            <v>0</v>
          </cell>
          <cell r="U35">
            <v>867.06955251341731</v>
          </cell>
          <cell r="V35">
            <v>989.22118522000005</v>
          </cell>
          <cell r="W35">
            <v>1201.5748819999999</v>
          </cell>
          <cell r="X35">
            <v>-122.15163270658275</v>
          </cell>
          <cell r="Y35">
            <v>-334.50532948658258</v>
          </cell>
        </row>
        <row r="37">
          <cell r="B37" t="str">
            <v>E.B.I.T.D.</v>
          </cell>
          <cell r="C37">
            <v>0</v>
          </cell>
          <cell r="E37">
            <v>211.06417370179079</v>
          </cell>
          <cell r="F37">
            <v>215.4073237017908</v>
          </cell>
          <cell r="G37">
            <v>251.38181232850582</v>
          </cell>
          <cell r="H37">
            <v>206.06457370179078</v>
          </cell>
          <cell r="I37">
            <v>226.11445370179078</v>
          </cell>
          <cell r="J37">
            <v>348.92157370179081</v>
          </cell>
          <cell r="K37">
            <v>218.94124898901788</v>
          </cell>
          <cell r="L37">
            <v>256.06263898901784</v>
          </cell>
          <cell r="M37">
            <v>300.34249898901783</v>
          </cell>
          <cell r="N37">
            <v>210.43462898901782</v>
          </cell>
          <cell r="O37">
            <v>295.9997489890178</v>
          </cell>
          <cell r="P37">
            <v>265.7793789890178</v>
          </cell>
          <cell r="R37">
            <v>0</v>
          </cell>
          <cell r="S37">
            <v>0</v>
          </cell>
          <cell r="T37">
            <v>0</v>
          </cell>
          <cell r="U37">
            <v>3056.462446144852</v>
          </cell>
          <cell r="V37">
            <v>3006.1956728399982</v>
          </cell>
          <cell r="W37">
            <v>3843.0250000000005</v>
          </cell>
          <cell r="X37">
            <v>50.2667733048537</v>
          </cell>
          <cell r="Y37">
            <v>-786.56255385514839</v>
          </cell>
        </row>
        <row r="39">
          <cell r="A39">
            <v>18</v>
          </cell>
          <cell r="B39" t="str">
            <v>Depreciation</v>
          </cell>
          <cell r="E39">
            <v>72.451840277777762</v>
          </cell>
          <cell r="F39">
            <v>72.451840277777762</v>
          </cell>
          <cell r="G39">
            <v>72.451840277777762</v>
          </cell>
          <cell r="H39">
            <v>72.451840277777762</v>
          </cell>
          <cell r="I39">
            <v>72.451840277777762</v>
          </cell>
          <cell r="J39">
            <v>72.451840277777762</v>
          </cell>
          <cell r="K39">
            <v>72.451840277777762</v>
          </cell>
          <cell r="L39">
            <v>72.451840277777762</v>
          </cell>
          <cell r="M39">
            <v>72.451840277777762</v>
          </cell>
          <cell r="N39">
            <v>72.451840277777762</v>
          </cell>
          <cell r="O39">
            <v>72.451840277777762</v>
          </cell>
          <cell r="P39">
            <v>72.451840277777762</v>
          </cell>
          <cell r="T39">
            <v>0</v>
          </cell>
          <cell r="U39">
            <v>869.42208333333338</v>
          </cell>
          <cell r="V39">
            <v>861.3788936574075</v>
          </cell>
          <cell r="W39">
            <v>838.29700000000003</v>
          </cell>
          <cell r="X39">
            <v>8.0431896759258734</v>
          </cell>
          <cell r="Y39">
            <v>31.12508333333335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72.63</v>
          </cell>
          <cell r="W40">
            <v>226.50200000000001</v>
          </cell>
          <cell r="X40">
            <v>-72.63</v>
          </cell>
          <cell r="Y40">
            <v>-226.50200000000001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0</v>
          </cell>
          <cell r="V41">
            <v>99.225781369863014</v>
          </cell>
          <cell r="W41">
            <v>157.886</v>
          </cell>
          <cell r="X41">
            <v>-99.225781369863014</v>
          </cell>
          <cell r="Y41">
            <v>-157.886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V43">
            <v>2.7231000000000001</v>
          </cell>
          <cell r="W43">
            <v>0.90700000000000003</v>
          </cell>
          <cell r="X43">
            <v>-2.7231000000000001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138.61233342401303</v>
          </cell>
          <cell r="F44">
            <v>142.95548342401304</v>
          </cell>
          <cell r="G44">
            <v>178.92997205072805</v>
          </cell>
          <cell r="H44">
            <v>133.61273342401302</v>
          </cell>
          <cell r="I44">
            <v>153.66261342401302</v>
          </cell>
          <cell r="J44">
            <v>276.46973342401304</v>
          </cell>
          <cell r="K44">
            <v>146.48940871124012</v>
          </cell>
          <cell r="L44">
            <v>183.61079871124008</v>
          </cell>
          <cell r="M44">
            <v>227.89065871124006</v>
          </cell>
          <cell r="N44">
            <v>137.98278871124006</v>
          </cell>
          <cell r="O44">
            <v>223.54790871124004</v>
          </cell>
          <cell r="P44">
            <v>193.32753871124004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2187.0403628115187</v>
          </cell>
          <cell r="V44">
            <v>1975.6840978127277</v>
          </cell>
          <cell r="W44">
            <v>2621.2470000000008</v>
          </cell>
          <cell r="X44">
            <v>211.35626499879095</v>
          </cell>
          <cell r="Y44">
            <v>-434.20663718848209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138.61233342401303</v>
          </cell>
          <cell r="F50">
            <v>142.95548342401304</v>
          </cell>
          <cell r="G50">
            <v>178.92997205072805</v>
          </cell>
          <cell r="H50">
            <v>133.61273342401302</v>
          </cell>
          <cell r="I50">
            <v>153.66261342401302</v>
          </cell>
          <cell r="J50">
            <v>276.46973342401304</v>
          </cell>
          <cell r="K50">
            <v>146.48940871124012</v>
          </cell>
          <cell r="L50">
            <v>183.61079871124008</v>
          </cell>
          <cell r="M50">
            <v>227.89065871124006</v>
          </cell>
          <cell r="N50">
            <v>137.98278871124006</v>
          </cell>
          <cell r="O50">
            <v>223.54790871124004</v>
          </cell>
          <cell r="P50">
            <v>193.32753871124004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2187.0403628115187</v>
          </cell>
          <cell r="V50">
            <v>1975.6840978127277</v>
          </cell>
          <cell r="W50">
            <v>2621.2470000000008</v>
          </cell>
          <cell r="X50">
            <v>211.35626499879095</v>
          </cell>
          <cell r="Y50">
            <v>-434.20663718848209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62.72</v>
          </cell>
          <cell r="F54">
            <v>63.7</v>
          </cell>
          <cell r="G54">
            <v>83.3</v>
          </cell>
          <cell r="H54">
            <v>62.72</v>
          </cell>
          <cell r="I54">
            <v>66.64</v>
          </cell>
          <cell r="J54">
            <v>94.08</v>
          </cell>
          <cell r="K54">
            <v>64.680000000000007</v>
          </cell>
          <cell r="L54">
            <v>73.5</v>
          </cell>
          <cell r="M54">
            <v>83.3</v>
          </cell>
          <cell r="N54">
            <v>62.72</v>
          </cell>
          <cell r="O54">
            <v>82.32</v>
          </cell>
          <cell r="P54">
            <v>75.459999999999994</v>
          </cell>
          <cell r="T54">
            <v>0</v>
          </cell>
          <cell r="U54">
            <v>875.14</v>
          </cell>
          <cell r="V54">
            <v>946</v>
          </cell>
          <cell r="W54">
            <v>1285.933</v>
          </cell>
          <cell r="X54">
            <v>-70.860000000000127</v>
          </cell>
          <cell r="Y54">
            <v>-410.79300000000012</v>
          </cell>
        </row>
        <row r="55">
          <cell r="A55">
            <v>28</v>
          </cell>
          <cell r="B55" t="str">
            <v>Admissions</v>
          </cell>
          <cell r="E55">
            <v>64</v>
          </cell>
          <cell r="F55">
            <v>65</v>
          </cell>
          <cell r="G55">
            <v>85</v>
          </cell>
          <cell r="H55">
            <v>64</v>
          </cell>
          <cell r="I55">
            <v>68</v>
          </cell>
          <cell r="J55">
            <v>96</v>
          </cell>
          <cell r="K55">
            <v>66</v>
          </cell>
          <cell r="L55">
            <v>75</v>
          </cell>
          <cell r="M55">
            <v>85</v>
          </cell>
          <cell r="N55">
            <v>64</v>
          </cell>
          <cell r="O55">
            <v>84</v>
          </cell>
          <cell r="P55">
            <v>77</v>
          </cell>
          <cell r="T55">
            <v>0</v>
          </cell>
          <cell r="U55">
            <v>893</v>
          </cell>
          <cell r="V55">
            <v>946</v>
          </cell>
          <cell r="W55">
            <v>1285.933</v>
          </cell>
          <cell r="X55">
            <v>-53</v>
          </cell>
          <cell r="Y55">
            <v>-392.93299999999999</v>
          </cell>
        </row>
        <row r="56">
          <cell r="B56" t="str">
            <v>Utilisation Rate</v>
          </cell>
          <cell r="E56">
            <v>0.16498927569707969</v>
          </cell>
          <cell r="F56">
            <v>0.16756723312984656</v>
          </cell>
          <cell r="G56">
            <v>0.17530110542814717</v>
          </cell>
          <cell r="H56">
            <v>0.16498927569707969</v>
          </cell>
          <cell r="I56">
            <v>0.17530110542814717</v>
          </cell>
          <cell r="J56">
            <v>0.19798713083649563</v>
          </cell>
          <cell r="K56">
            <v>0.17014519056261343</v>
          </cell>
          <cell r="L56">
            <v>0.19334680745751526</v>
          </cell>
          <cell r="M56">
            <v>0.17530110542814717</v>
          </cell>
          <cell r="N56">
            <v>0.16498927569707969</v>
          </cell>
          <cell r="O56">
            <v>0.17323873948193366</v>
          </cell>
          <cell r="P56">
            <v>0.198502722323049</v>
          </cell>
          <cell r="U56">
            <v>0.17708584518929346</v>
          </cell>
          <cell r="V56">
            <v>0.18759597933826608</v>
          </cell>
          <cell r="W56">
            <v>0.23937873699729709</v>
          </cell>
          <cell r="X56">
            <v>-1.0510134148972616E-2</v>
          </cell>
          <cell r="Y56">
            <v>-6.2292891808003625E-2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T57" t="str">
            <v>N.A.</v>
          </cell>
          <cell r="U57">
            <v>6.7</v>
          </cell>
          <cell r="V57">
            <v>6.6747711099365734</v>
          </cell>
          <cell r="W57">
            <v>6.7842251501439028</v>
          </cell>
          <cell r="X57">
            <v>2.5228890063425879E-2</v>
          </cell>
          <cell r="Y57">
            <v>-8.4225150143903527E-2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2.3000000000000007E-2</v>
          </cell>
          <cell r="V58">
            <v>2.496478381272442E-2</v>
          </cell>
          <cell r="W58">
            <v>2.363785022545125E-2</v>
          </cell>
          <cell r="X58">
            <v>-1.9647838127244133E-3</v>
          </cell>
          <cell r="Y58">
            <v>-6.3785022545124331E-4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T59" t="str">
            <v>N.A.</v>
          </cell>
          <cell r="U59">
            <v>0.19500000000000001</v>
          </cell>
          <cell r="V59">
            <v>0.17860521037521898</v>
          </cell>
          <cell r="W59">
            <v>0.21582311865086179</v>
          </cell>
          <cell r="X59">
            <v>1.6394789624780998E-2</v>
          </cell>
          <cell r="Y59">
            <v>-2.082311865086181E-2</v>
          </cell>
        </row>
        <row r="60">
          <cell r="B60" t="str">
            <v>Concess. Rev per Patron (S$)</v>
          </cell>
          <cell r="C60" t="str">
            <v>N.A.</v>
          </cell>
          <cell r="E60">
            <v>1.1499999999999999</v>
          </cell>
          <cell r="F60">
            <v>1.1499999999999999</v>
          </cell>
          <cell r="G60">
            <v>1.1499999999999999</v>
          </cell>
          <cell r="H60">
            <v>1.1499999999999999</v>
          </cell>
          <cell r="I60">
            <v>1.1499999999999999</v>
          </cell>
          <cell r="J60">
            <v>1.1499999999999999</v>
          </cell>
          <cell r="K60">
            <v>1.1499999999999999</v>
          </cell>
          <cell r="L60">
            <v>1.1499999999999999</v>
          </cell>
          <cell r="M60">
            <v>1.1499999999999999</v>
          </cell>
          <cell r="N60">
            <v>1.1499999999999999</v>
          </cell>
          <cell r="O60">
            <v>1.1499999999999999</v>
          </cell>
          <cell r="P60">
            <v>1.1499999999999999</v>
          </cell>
          <cell r="R60" t="str">
            <v>N.A.</v>
          </cell>
          <cell r="S60" t="str">
            <v>N.A.</v>
          </cell>
          <cell r="T60" t="str">
            <v>N.A.</v>
          </cell>
          <cell r="U60">
            <v>1.1499999999999999</v>
          </cell>
          <cell r="V60">
            <v>1.1218217124735728</v>
          </cell>
          <cell r="W60">
            <v>1.0010482661227296</v>
          </cell>
          <cell r="X60">
            <v>2.817828752642737E-2</v>
          </cell>
          <cell r="Y60">
            <v>0.14895173387727056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T61" t="str">
            <v>N.A.</v>
          </cell>
          <cell r="U61">
            <v>0.46500000000000002</v>
          </cell>
          <cell r="V61">
            <v>0.46223791535039105</v>
          </cell>
          <cell r="W61">
            <v>0.45757851935664356</v>
          </cell>
          <cell r="X61">
            <v>2.7620846496090867E-3</v>
          </cell>
          <cell r="Y61">
            <v>7.4214806433565705E-3</v>
          </cell>
        </row>
        <row r="62">
          <cell r="B62" t="str">
            <v>Direct Payroll : Net Box</v>
          </cell>
          <cell r="C62" t="str">
            <v>N.A.</v>
          </cell>
          <cell r="E62">
            <v>8.696563123016382E-2</v>
          </cell>
          <cell r="F62">
            <v>8.5627698442007447E-2</v>
          </cell>
          <cell r="G62">
            <v>6.7411523567154075E-2</v>
          </cell>
          <cell r="H62">
            <v>8.696563123016382E-2</v>
          </cell>
          <cell r="I62">
            <v>8.1850005863683586E-2</v>
          </cell>
          <cell r="J62">
            <v>5.9687286491751E-2</v>
          </cell>
          <cell r="K62">
            <v>8.6141291765703842E-2</v>
          </cell>
          <cell r="L62">
            <v>7.5804336753819382E-2</v>
          </cell>
          <cell r="M62">
            <v>6.8817698364871366E-2</v>
          </cell>
          <cell r="N62">
            <v>8.8833207133382094E-2</v>
          </cell>
          <cell r="O62">
            <v>6.9636956678738871E-2</v>
          </cell>
          <cell r="P62">
            <v>7.5967589104078775E-2</v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7.6514725032463274E-2</v>
          </cell>
          <cell r="V62">
            <v>9.465716497864976E-2</v>
          </cell>
          <cell r="W62">
            <v>9.4836818503863871E-2</v>
          </cell>
          <cell r="X62">
            <v>-1.8142439946186487E-2</v>
          </cell>
          <cell r="Y62">
            <v>-1.8322093471400597E-2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7.4225443215553841E-2</v>
          </cell>
          <cell r="F63">
            <v>7.3083513319929932E-2</v>
          </cell>
          <cell r="G63">
            <v>5.7535950050946791E-2</v>
          </cell>
          <cell r="H63">
            <v>7.4225443215553841E-2</v>
          </cell>
          <cell r="I63">
            <v>6.9859240673462442E-2</v>
          </cell>
          <cell r="J63">
            <v>5.094328910760914E-2</v>
          </cell>
          <cell r="K63">
            <v>7.3521866857352319E-2</v>
          </cell>
          <cell r="L63">
            <v>6.4699242834470053E-2</v>
          </cell>
          <cell r="M63">
            <v>5.8736124719062185E-2</v>
          </cell>
          <cell r="N63">
            <v>7.5819425196644585E-2</v>
          </cell>
          <cell r="O63">
            <v>5.9435364299051011E-2</v>
          </cell>
          <cell r="P63">
            <v>6.4838579235328389E-2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6.5305561492675662E-2</v>
          </cell>
          <cell r="V63">
            <v>8.1037310083955316E-2</v>
          </cell>
          <cell r="W63">
            <v>8.2642483423797417E-2</v>
          </cell>
          <cell r="X63">
            <v>-1.5731748591279654E-2</v>
          </cell>
          <cell r="Y63">
            <v>-1.7336921931121754E-2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0.58266972924209759</v>
          </cell>
          <cell r="F64">
            <v>0.57370557956144996</v>
          </cell>
          <cell r="G64">
            <v>0.4516572078999323</v>
          </cell>
          <cell r="H64">
            <v>0.58266972924209759</v>
          </cell>
          <cell r="I64">
            <v>0.5483950392866801</v>
          </cell>
          <cell r="J64">
            <v>0.39990481949473172</v>
          </cell>
          <cell r="K64">
            <v>0.57714665483021577</v>
          </cell>
          <cell r="L64">
            <v>0.50788905625058989</v>
          </cell>
          <cell r="M64">
            <v>0.46107857904463811</v>
          </cell>
          <cell r="N64">
            <v>0.59518248779366001</v>
          </cell>
          <cell r="O64">
            <v>0.46656760974755052</v>
          </cell>
          <cell r="P64">
            <v>0.50898284699732776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0.5126486577175039</v>
          </cell>
          <cell r="V64">
            <v>0.6318149101479914</v>
          </cell>
          <cell r="W64">
            <v>0.64339432925354589</v>
          </cell>
          <cell r="X64">
            <v>-0.11916625243048751</v>
          </cell>
          <cell r="Y64">
            <v>-0.130745671536042</v>
          </cell>
        </row>
        <row r="65">
          <cell r="B65" t="str">
            <v>Gross Margin :Total Rev</v>
          </cell>
          <cell r="C65" t="str">
            <v>N.A.</v>
          </cell>
          <cell r="E65">
            <v>0.51913141651471495</v>
          </cell>
          <cell r="F65">
            <v>0.51961597713912144</v>
          </cell>
          <cell r="G65">
            <v>0.52550340585611011</v>
          </cell>
          <cell r="H65">
            <v>0.51913141651471495</v>
          </cell>
          <cell r="I65">
            <v>0.52099037704632511</v>
          </cell>
          <cell r="J65">
            <v>0.52851147339323601</v>
          </cell>
          <cell r="K65">
            <v>0.51865702019789439</v>
          </cell>
          <cell r="L65">
            <v>0.52252840030150549</v>
          </cell>
          <cell r="M65">
            <v>0.52437420320356798</v>
          </cell>
          <cell r="N65">
            <v>0.51766024033559277</v>
          </cell>
          <cell r="O65">
            <v>0.52405137366073251</v>
          </cell>
          <cell r="P65">
            <v>0.5215720145960494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0.52221144042446177</v>
          </cell>
          <cell r="V65">
            <v>0.50757067715718873</v>
          </cell>
          <cell r="W65">
            <v>0.48667705205638573</v>
          </cell>
          <cell r="X65">
            <v>1.4640763267273038E-2</v>
          </cell>
          <cell r="Y65">
            <v>3.5534388368076042E-2</v>
          </cell>
        </row>
        <row r="66">
          <cell r="B66" t="str">
            <v>G&amp;A % of total revenue</v>
          </cell>
          <cell r="C66" t="str">
            <v>N.A.</v>
          </cell>
          <cell r="E66">
            <v>4.0747851348168232E-2</v>
          </cell>
          <cell r="F66">
            <v>4.0167848069240848E-2</v>
          </cell>
          <cell r="G66">
            <v>3.103876583677689E-2</v>
          </cell>
          <cell r="H66">
            <v>4.0747116510116199E-2</v>
          </cell>
          <cell r="I66">
            <v>4.2556379091456709E-2</v>
          </cell>
          <cell r="J66">
            <v>2.789458088385818E-2</v>
          </cell>
          <cell r="K66">
            <v>3.9619118076554126E-2</v>
          </cell>
          <cell r="L66">
            <v>3.8294007738280803E-2</v>
          </cell>
          <cell r="M66">
            <v>3.1302290126943404E-2</v>
          </cell>
          <cell r="N66">
            <v>4.0433208695040954E-2</v>
          </cell>
          <cell r="O66">
            <v>3.165265344517619E-2</v>
          </cell>
          <cell r="P66">
            <v>3.4066736336711187E-2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3.5938069637351466E-2</v>
          </cell>
          <cell r="V66">
            <v>4.2514463242320666E-2</v>
          </cell>
          <cell r="W66">
            <v>4.0069759232523219E-2</v>
          </cell>
          <cell r="X66">
            <v>-6.5763936049691996E-3</v>
          </cell>
          <cell r="Y66">
            <v>-4.131689595171753E-3</v>
          </cell>
        </row>
        <row r="67">
          <cell r="B67" t="str">
            <v>E.B.I.T.D. : Total Rev</v>
          </cell>
          <cell r="C67" t="str">
            <v>N.A.</v>
          </cell>
          <cell r="E67">
            <v>0.38774496563927724</v>
          </cell>
          <cell r="F67">
            <v>0.39009806440662409</v>
          </cell>
          <cell r="G67">
            <v>0.35446446535006276</v>
          </cell>
          <cell r="H67">
            <v>0.37856022482699186</v>
          </cell>
          <cell r="I67">
            <v>0.39273871271100408</v>
          </cell>
          <cell r="J67">
            <v>0.43859845560640931</v>
          </cell>
          <cell r="K67">
            <v>0.39094024975378727</v>
          </cell>
          <cell r="L67">
            <v>0.40600549121130741</v>
          </cell>
          <cell r="M67">
            <v>0.42350217121881928</v>
          </cell>
          <cell r="N67">
            <v>0.38658843211328231</v>
          </cell>
          <cell r="O67">
            <v>0.42205029138286676</v>
          </cell>
          <cell r="P67">
            <v>0.41117646549780068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0.40680684066050748</v>
          </cell>
          <cell r="V67">
            <v>0.38190177083832461</v>
          </cell>
          <cell r="W67">
            <v>0.37075528718394235</v>
          </cell>
          <cell r="X67">
            <v>2.4905069822182879E-2</v>
          </cell>
          <cell r="Y67">
            <v>3.6051553476565135E-2</v>
          </cell>
        </row>
        <row r="68">
          <cell r="B68" t="str">
            <v>No of Concession Transactions</v>
          </cell>
          <cell r="E68">
            <v>18</v>
          </cell>
          <cell r="F68">
            <v>18</v>
          </cell>
          <cell r="G68">
            <v>24</v>
          </cell>
          <cell r="H68">
            <v>17</v>
          </cell>
          <cell r="I68">
            <v>20</v>
          </cell>
          <cell r="J68">
            <v>26</v>
          </cell>
          <cell r="K68">
            <v>18</v>
          </cell>
          <cell r="L68">
            <v>20</v>
          </cell>
          <cell r="M68">
            <v>25</v>
          </cell>
          <cell r="N68">
            <v>18</v>
          </cell>
          <cell r="O68">
            <v>24</v>
          </cell>
          <cell r="P68">
            <v>28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>
            <v>256</v>
          </cell>
          <cell r="V68">
            <v>240</v>
          </cell>
          <cell r="W68">
            <v>0</v>
          </cell>
          <cell r="X68">
            <v>16</v>
          </cell>
          <cell r="Y68">
            <v>256</v>
          </cell>
        </row>
        <row r="69">
          <cell r="B69" t="str">
            <v>Strike Rate %(No of Trans/Adm)</v>
          </cell>
          <cell r="E69">
            <v>0.28125</v>
          </cell>
          <cell r="F69">
            <v>0.27692307692307694</v>
          </cell>
          <cell r="G69">
            <v>0.28235294117647058</v>
          </cell>
          <cell r="H69">
            <v>0.265625</v>
          </cell>
          <cell r="I69">
            <v>0.29411764705882354</v>
          </cell>
          <cell r="J69">
            <v>0.27083333333333331</v>
          </cell>
          <cell r="K69">
            <v>0.27272727272727271</v>
          </cell>
          <cell r="L69">
            <v>0.26666666666666666</v>
          </cell>
          <cell r="M69">
            <v>0.29411764705882354</v>
          </cell>
          <cell r="N69">
            <v>0.28125</v>
          </cell>
          <cell r="O69">
            <v>0.2857142857142857</v>
          </cell>
          <cell r="P69">
            <v>0.36363636363636365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0.28667413213885778</v>
          </cell>
          <cell r="V69">
            <v>0.2536997885835095</v>
          </cell>
          <cell r="W69">
            <v>0</v>
          </cell>
          <cell r="X69">
            <v>3.2974343555348284E-2</v>
          </cell>
          <cell r="Y69">
            <v>0.28667413213885778</v>
          </cell>
        </row>
        <row r="70">
          <cell r="B70" t="str">
            <v>Ave Sales (Total Sale/No of Trans) (S$)</v>
          </cell>
          <cell r="E70">
            <v>4.0888888888888886</v>
          </cell>
          <cell r="F70">
            <v>4.1527777777777777</v>
          </cell>
          <cell r="G70">
            <v>4.0729166666666661</v>
          </cell>
          <cell r="H70">
            <v>4.3294117647058821</v>
          </cell>
          <cell r="I70">
            <v>3.91</v>
          </cell>
          <cell r="J70">
            <v>4.2461538461538462</v>
          </cell>
          <cell r="K70">
            <v>4.2166666666666659</v>
          </cell>
          <cell r="L70">
            <v>4.3125</v>
          </cell>
          <cell r="M70">
            <v>3.91</v>
          </cell>
          <cell r="N70">
            <v>4.0888888888888886</v>
          </cell>
          <cell r="O70">
            <v>4.0250000000000004</v>
          </cell>
          <cell r="P70">
            <v>3.1625000000000001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4.0115234375000002</v>
          </cell>
          <cell r="V70">
            <v>4.421847249999999</v>
          </cell>
          <cell r="W70" t="str">
            <v>N.A.</v>
          </cell>
          <cell r="X70">
            <v>-0.41032381249999883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55</v>
          </cell>
          <cell r="H71">
            <v>37</v>
          </cell>
          <cell r="I71">
            <v>38</v>
          </cell>
          <cell r="J71">
            <v>53</v>
          </cell>
          <cell r="K71">
            <v>37</v>
          </cell>
          <cell r="L71">
            <v>40</v>
          </cell>
          <cell r="M71">
            <v>51</v>
          </cell>
          <cell r="N71">
            <v>36</v>
          </cell>
          <cell r="O71">
            <v>50</v>
          </cell>
          <cell r="P71">
            <v>51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>
            <v>526</v>
          </cell>
          <cell r="V71">
            <v>522</v>
          </cell>
          <cell r="W71">
            <v>0</v>
          </cell>
          <cell r="X71">
            <v>4</v>
          </cell>
          <cell r="Y71">
            <v>526</v>
          </cell>
        </row>
        <row r="72">
          <cell r="B72" t="str">
            <v>Combo Sales as % of Total Sales</v>
          </cell>
          <cell r="E72">
            <v>0.51630434782608703</v>
          </cell>
          <cell r="F72">
            <v>0.53511705685618727</v>
          </cell>
          <cell r="G72">
            <v>0.56265984654731471</v>
          </cell>
          <cell r="H72">
            <v>0.50271739130434789</v>
          </cell>
          <cell r="I72">
            <v>0.48593350383631723</v>
          </cell>
          <cell r="J72">
            <v>0.48007246376811596</v>
          </cell>
          <cell r="K72">
            <v>0.48748353096179187</v>
          </cell>
          <cell r="L72">
            <v>0.46376811594202899</v>
          </cell>
          <cell r="M72">
            <v>0.52173913043478271</v>
          </cell>
          <cell r="N72">
            <v>0.48913043478260876</v>
          </cell>
          <cell r="O72">
            <v>0.51759834368530022</v>
          </cell>
          <cell r="P72">
            <v>0.57594579333709772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0.51219630946005157</v>
          </cell>
          <cell r="V72">
            <v>0.4918758783447349</v>
          </cell>
          <cell r="W72">
            <v>0</v>
          </cell>
          <cell r="X72">
            <v>2.0320431115316673E-2</v>
          </cell>
          <cell r="Y72">
            <v>0.51219630946005157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>
            <v>81.075000000000003</v>
          </cell>
          <cell r="V73">
            <v>75</v>
          </cell>
          <cell r="W73">
            <v>0</v>
          </cell>
          <cell r="X73">
            <v>6.0750000000000002</v>
          </cell>
          <cell r="Y73">
            <v>81.075000000000003</v>
          </cell>
        </row>
        <row r="74">
          <cell r="B74" t="str">
            <v>Admissions/labour hour paid</v>
          </cell>
          <cell r="E74">
            <v>10.503856884949943</v>
          </cell>
          <cell r="F74">
            <v>10.833333333333334</v>
          </cell>
          <cell r="G74">
            <v>10.758131882040248</v>
          </cell>
          <cell r="H74">
            <v>10.503856884949943</v>
          </cell>
          <cell r="I74">
            <v>11.333333333333334</v>
          </cell>
          <cell r="J74">
            <v>12.150360713833692</v>
          </cell>
          <cell r="K74">
            <v>10.832102412604629</v>
          </cell>
          <cell r="L74">
            <v>12.5</v>
          </cell>
          <cell r="M74">
            <v>10.758131882040248</v>
          </cell>
          <cell r="N74">
            <v>10.503856884949943</v>
          </cell>
          <cell r="O74">
            <v>10.5</v>
          </cell>
          <cell r="P74">
            <v>11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11.014492753623188</v>
          </cell>
          <cell r="V74">
            <v>12.613333333333333</v>
          </cell>
          <cell r="W74" t="str">
            <v>N.A.</v>
          </cell>
          <cell r="X74">
            <v>-1.5988405797101457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47.739530000000002</v>
          </cell>
          <cell r="W77">
            <v>3.8690000000000002</v>
          </cell>
          <cell r="X77">
            <v>-20.552030000000002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45.44</v>
          </cell>
          <cell r="W78">
            <v>22.137</v>
          </cell>
          <cell r="X78">
            <v>2.56</v>
          </cell>
          <cell r="Y78">
            <v>25.863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47.39</v>
          </cell>
          <cell r="W82">
            <v>53.447000000000003</v>
          </cell>
          <cell r="X82">
            <v>-9.3260000000000005</v>
          </cell>
          <cell r="Y82">
            <v>-15.383000000000003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140.56952999999999</v>
          </cell>
          <cell r="W83">
            <v>79.453000000000003</v>
          </cell>
          <cell r="X83">
            <v>-27.318029999999993</v>
          </cell>
          <cell r="Y83">
            <v>33.79849999999999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0.85760000000000003</v>
          </cell>
          <cell r="F86">
            <v>0.871</v>
          </cell>
          <cell r="G86">
            <v>1.139</v>
          </cell>
          <cell r="H86">
            <v>0.85760000000000003</v>
          </cell>
          <cell r="I86">
            <v>0.91120000000000001</v>
          </cell>
          <cell r="J86">
            <v>1.2864000000000002</v>
          </cell>
          <cell r="K86">
            <v>0.88439999999999996</v>
          </cell>
          <cell r="L86">
            <v>1.0049999999999999</v>
          </cell>
          <cell r="M86">
            <v>1.139</v>
          </cell>
          <cell r="N86">
            <v>0.85760000000000003</v>
          </cell>
          <cell r="O86">
            <v>1.1256000000000002</v>
          </cell>
          <cell r="P86">
            <v>1.0318000000000001</v>
          </cell>
          <cell r="U86">
            <v>11.966200000000001</v>
          </cell>
          <cell r="V86">
            <v>12.628666939999997</v>
          </cell>
          <cell r="W86">
            <v>17.448117999999997</v>
          </cell>
          <cell r="X86">
            <v>-0.66246693999999628</v>
          </cell>
          <cell r="Y86">
            <v>-5.4819179999999967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0.85760000000000003</v>
          </cell>
          <cell r="F91">
            <v>0.871</v>
          </cell>
          <cell r="G91">
            <v>1.139</v>
          </cell>
          <cell r="H91">
            <v>0.85760000000000003</v>
          </cell>
          <cell r="I91">
            <v>0.91120000000000001</v>
          </cell>
          <cell r="J91">
            <v>1.2864000000000002</v>
          </cell>
          <cell r="K91">
            <v>0.88439999999999996</v>
          </cell>
          <cell r="L91">
            <v>1.0049999999999999</v>
          </cell>
          <cell r="M91">
            <v>1.139</v>
          </cell>
          <cell r="N91">
            <v>0.85760000000000003</v>
          </cell>
          <cell r="O91">
            <v>1.1256000000000002</v>
          </cell>
          <cell r="P91">
            <v>1.0318000000000001</v>
          </cell>
          <cell r="U91">
            <v>11.966200000000001</v>
          </cell>
          <cell r="V91">
            <v>12.628666939999997</v>
          </cell>
          <cell r="W91">
            <v>17.448117999999997</v>
          </cell>
          <cell r="X91">
            <v>-0.66246693999999628</v>
          </cell>
          <cell r="Y91">
            <v>-5.4819179999999967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34.256723504827583</v>
          </cell>
          <cell r="F94">
            <v>34.256723504827583</v>
          </cell>
          <cell r="G94">
            <v>35.356723504827585</v>
          </cell>
          <cell r="H94">
            <v>34.256723504827583</v>
          </cell>
          <cell r="I94">
            <v>34.256723504827583</v>
          </cell>
          <cell r="J94">
            <v>35.356723504827585</v>
          </cell>
          <cell r="K94">
            <v>35.057540052127578</v>
          </cell>
          <cell r="L94">
            <v>35.057540052127578</v>
          </cell>
          <cell r="M94">
            <v>36.15754005212758</v>
          </cell>
          <cell r="N94">
            <v>35.057540052127578</v>
          </cell>
          <cell r="O94">
            <v>36.15754005212758</v>
          </cell>
          <cell r="P94">
            <v>36.15754005212758</v>
          </cell>
          <cell r="Q94" t="str">
            <v/>
          </cell>
          <cell r="T94">
            <v>0</v>
          </cell>
          <cell r="U94">
            <v>421.38558134173093</v>
          </cell>
          <cell r="V94">
            <v>547.94183499999997</v>
          </cell>
          <cell r="W94">
            <v>730.81500000000005</v>
          </cell>
          <cell r="X94">
            <v>-126.55625365826904</v>
          </cell>
          <cell r="Y94">
            <v>-309.42941865826913</v>
          </cell>
        </row>
        <row r="95">
          <cell r="A95">
            <v>67</v>
          </cell>
          <cell r="B95" t="str">
            <v>Bonus/Commission</v>
          </cell>
          <cell r="E95">
            <v>1.6967391666666665</v>
          </cell>
          <cell r="F95">
            <v>1.6967391666666665</v>
          </cell>
          <cell r="G95">
            <v>1.6967391666666665</v>
          </cell>
          <cell r="H95">
            <v>1.6967391666666665</v>
          </cell>
          <cell r="I95">
            <v>1.6967391666666665</v>
          </cell>
          <cell r="J95">
            <v>1.6967391666666665</v>
          </cell>
          <cell r="K95">
            <v>1.6967391666666665</v>
          </cell>
          <cell r="L95">
            <v>1.6967391666666665</v>
          </cell>
          <cell r="M95">
            <v>1.6967391666666665</v>
          </cell>
          <cell r="N95">
            <v>1.6967391666666665</v>
          </cell>
          <cell r="O95">
            <v>1.6967391666666665</v>
          </cell>
          <cell r="P95">
            <v>1.6967391666666665</v>
          </cell>
          <cell r="Q95" t="str">
            <v/>
          </cell>
          <cell r="T95">
            <v>0</v>
          </cell>
          <cell r="U95">
            <v>20.360870000000002</v>
          </cell>
          <cell r="V95">
            <v>29.305899999999998</v>
          </cell>
          <cell r="W95">
            <v>53.343000000000004</v>
          </cell>
          <cell r="X95">
            <v>-8.9450299999999956</v>
          </cell>
          <cell r="Y95">
            <v>-32.982129999999998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10.023599999999998</v>
          </cell>
          <cell r="W97">
            <v>28.282</v>
          </cell>
          <cell r="X97">
            <v>-3.3875999999999982</v>
          </cell>
          <cell r="Y97">
            <v>-21.646000000000001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Q98" t="str">
            <v/>
          </cell>
          <cell r="T98">
            <v>0</v>
          </cell>
          <cell r="U98">
            <v>9.4127999999999989</v>
          </cell>
          <cell r="V98">
            <v>10.42557</v>
          </cell>
          <cell r="W98">
            <v>14.922000000000001</v>
          </cell>
          <cell r="X98">
            <v>-1.0127700000000015</v>
          </cell>
          <cell r="Y98">
            <v>-5.5092000000000017</v>
          </cell>
        </row>
        <row r="99">
          <cell r="C99">
            <v>0</v>
          </cell>
          <cell r="E99">
            <v>37.290862671494246</v>
          </cell>
          <cell r="F99">
            <v>37.290862671494246</v>
          </cell>
          <cell r="G99">
            <v>38.390862671494247</v>
          </cell>
          <cell r="H99">
            <v>37.290862671494246</v>
          </cell>
          <cell r="I99">
            <v>37.290862671494246</v>
          </cell>
          <cell r="J99">
            <v>38.390862671494247</v>
          </cell>
          <cell r="K99">
            <v>38.091679218794241</v>
          </cell>
          <cell r="L99">
            <v>38.091679218794241</v>
          </cell>
          <cell r="M99">
            <v>39.191679218794242</v>
          </cell>
          <cell r="N99">
            <v>38.091679218794241</v>
          </cell>
          <cell r="O99">
            <v>39.191679218794242</v>
          </cell>
          <cell r="P99">
            <v>39.191679218794242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457.79525134173093</v>
          </cell>
          <cell r="V99">
            <v>597.6969049999999</v>
          </cell>
          <cell r="W99">
            <v>827.36200000000008</v>
          </cell>
          <cell r="X99">
            <v>-139.90165365826897</v>
          </cell>
          <cell r="Y99">
            <v>-369.56674865826915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15.299569999999996</v>
          </cell>
          <cell r="W102">
            <v>17.048999999999999</v>
          </cell>
          <cell r="X102">
            <v>0.30043000000000752</v>
          </cell>
          <cell r="Y102">
            <v>-1.4489999999999963</v>
          </cell>
        </row>
        <row r="103">
          <cell r="A103">
            <v>72</v>
          </cell>
          <cell r="B103" t="str">
            <v>Property Taxes</v>
          </cell>
          <cell r="E103">
            <v>4.0194000000000001</v>
          </cell>
          <cell r="F103">
            <v>4.0190000000000001</v>
          </cell>
          <cell r="G103">
            <v>4.0190000000000001</v>
          </cell>
          <cell r="H103">
            <v>4.0190000000000001</v>
          </cell>
          <cell r="I103">
            <v>4.0190000000000001</v>
          </cell>
          <cell r="J103">
            <v>4.0190000000000001</v>
          </cell>
          <cell r="K103">
            <v>4.0190000000000001</v>
          </cell>
          <cell r="L103">
            <v>4.0190000000000001</v>
          </cell>
          <cell r="M103">
            <v>4.0190000000000001</v>
          </cell>
          <cell r="N103">
            <v>4.0190000000000001</v>
          </cell>
          <cell r="O103">
            <v>4.0190000000000001</v>
          </cell>
          <cell r="P103">
            <v>4.0190000000000001</v>
          </cell>
          <cell r="Q103" t="str">
            <v/>
          </cell>
          <cell r="T103">
            <v>0</v>
          </cell>
          <cell r="U103">
            <v>48.228399999999986</v>
          </cell>
          <cell r="V103">
            <v>48.228399999999986</v>
          </cell>
          <cell r="W103">
            <v>107.184</v>
          </cell>
          <cell r="X103">
            <v>0</v>
          </cell>
          <cell r="Y103">
            <v>-58.955600000000011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20.267083333333332</v>
          </cell>
          <cell r="W104">
            <v>20.210999999999999</v>
          </cell>
          <cell r="X104">
            <v>3.732916666666668</v>
          </cell>
          <cell r="Y104">
            <v>3.7890000000000015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12.994800000000001</v>
          </cell>
          <cell r="W105">
            <v>22.789000000000001</v>
          </cell>
          <cell r="X105">
            <v>-0.99480000000000146</v>
          </cell>
          <cell r="Y105">
            <v>-10.789000000000001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2.9394600000000008</v>
          </cell>
          <cell r="W106">
            <v>0</v>
          </cell>
          <cell r="X106">
            <v>3.0605399999999992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0.218</v>
          </cell>
          <cell r="F108">
            <v>0.218</v>
          </cell>
          <cell r="G108">
            <v>0.218</v>
          </cell>
          <cell r="H108">
            <v>0.218</v>
          </cell>
          <cell r="I108">
            <v>0.218</v>
          </cell>
          <cell r="J108">
            <v>0.218</v>
          </cell>
          <cell r="K108">
            <v>0.218</v>
          </cell>
          <cell r="L108">
            <v>0.218</v>
          </cell>
          <cell r="M108">
            <v>0.218</v>
          </cell>
          <cell r="N108">
            <v>0.218</v>
          </cell>
          <cell r="O108">
            <v>0.218</v>
          </cell>
          <cell r="P108">
            <v>0.218</v>
          </cell>
          <cell r="T108">
            <v>0</v>
          </cell>
          <cell r="U108">
            <v>2.6160000000000001</v>
          </cell>
          <cell r="V108">
            <v>5.9783652200000024</v>
          </cell>
          <cell r="W108">
            <v>21.227882000000005</v>
          </cell>
          <cell r="X108">
            <v>-3.3623652200000023</v>
          </cell>
          <cell r="Y108">
            <v>-18.611882000000005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5.54528</v>
          </cell>
          <cell r="F111">
            <v>5.54528</v>
          </cell>
          <cell r="G111">
            <v>5.3664000000000005</v>
          </cell>
          <cell r="H111">
            <v>5.54528</v>
          </cell>
          <cell r="I111">
            <v>7.8664000000000005</v>
          </cell>
          <cell r="J111">
            <v>5.54528</v>
          </cell>
          <cell r="K111">
            <v>5.54528</v>
          </cell>
          <cell r="L111">
            <v>7.5086399999999998</v>
          </cell>
          <cell r="M111">
            <v>5.54528</v>
          </cell>
          <cell r="N111">
            <v>5.3664000000000005</v>
          </cell>
          <cell r="O111">
            <v>5.54528</v>
          </cell>
          <cell r="P111">
            <v>5.3664000000000005</v>
          </cell>
          <cell r="T111">
            <v>0</v>
          </cell>
          <cell r="U111">
            <v>70.291199999999989</v>
          </cell>
          <cell r="V111">
            <v>133.85639999999998</v>
          </cell>
          <cell r="W111">
            <v>139.471</v>
          </cell>
          <cell r="X111">
            <v>-63.56519999999999</v>
          </cell>
          <cell r="Y111">
            <v>-69.179800000000014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56.679920000000003</v>
          </cell>
          <cell r="W112">
            <v>36.619</v>
          </cell>
          <cell r="X112">
            <v>-8.6799200000000027</v>
          </cell>
          <cell r="Y112">
            <v>11.381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7.4699699999999982</v>
          </cell>
          <cell r="W113">
            <v>7.5039999999999996</v>
          </cell>
          <cell r="X113">
            <v>-0.26996999999999982</v>
          </cell>
          <cell r="Y113">
            <v>-0.30400000000000116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0.60799999999999998</v>
          </cell>
          <cell r="W114">
            <v>6.2679999999999998</v>
          </cell>
          <cell r="X114">
            <v>1.7919999999999998</v>
          </cell>
          <cell r="Y114">
            <v>-3.8679999999999999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6.3080999999999996</v>
          </cell>
          <cell r="W115">
            <v>4.5119999999999996</v>
          </cell>
          <cell r="X115">
            <v>-0.3080999999999996</v>
          </cell>
          <cell r="Y115">
            <v>1.4880000000000004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1.0617499999999997</v>
          </cell>
          <cell r="W117">
            <v>2.919</v>
          </cell>
          <cell r="X117">
            <v>1.3382500000000002</v>
          </cell>
          <cell r="Y117">
            <v>-0.51900000000000013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0.49790862671494251</v>
          </cell>
          <cell r="F119">
            <v>0.49790862671494251</v>
          </cell>
          <cell r="G119">
            <v>0.50890862671494252</v>
          </cell>
          <cell r="H119">
            <v>0.49790862671494251</v>
          </cell>
          <cell r="I119">
            <v>0.49790862671494251</v>
          </cell>
          <cell r="J119">
            <v>0.50890862671494252</v>
          </cell>
          <cell r="K119">
            <v>0.5059167921879425</v>
          </cell>
          <cell r="L119">
            <v>0.5059167921879425</v>
          </cell>
          <cell r="M119">
            <v>0.51691679218794251</v>
          </cell>
          <cell r="N119">
            <v>0.5059167921879425</v>
          </cell>
          <cell r="O119">
            <v>0.51691679218794251</v>
          </cell>
          <cell r="P119">
            <v>0.51691679218794251</v>
          </cell>
          <cell r="T119">
            <v>0</v>
          </cell>
          <cell r="U119">
            <v>6.0779525134173102</v>
          </cell>
          <cell r="V119">
            <v>6.1970000000000001</v>
          </cell>
          <cell r="W119">
            <v>9.8239999999999998</v>
          </cell>
          <cell r="X119">
            <v>-0.11904748658268982</v>
          </cell>
          <cell r="Y119">
            <v>-3.7460474865826896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1.17</v>
          </cell>
          <cell r="W124">
            <v>4.1609999999999978</v>
          </cell>
          <cell r="X124">
            <v>2.4300000000000002</v>
          </cell>
          <cell r="Y124">
            <v>-0.56099999999999861</v>
          </cell>
        </row>
        <row r="125">
          <cell r="C125">
            <v>0</v>
          </cell>
          <cell r="E125">
            <v>22.180588626714943</v>
          </cell>
          <cell r="F125">
            <v>22.180188626714941</v>
          </cell>
          <cell r="G125">
            <v>22.01230862671494</v>
          </cell>
          <cell r="H125">
            <v>22.180188626714941</v>
          </cell>
          <cell r="I125">
            <v>24.501308626714941</v>
          </cell>
          <cell r="J125">
            <v>22.19118862671494</v>
          </cell>
          <cell r="K125">
            <v>22.188196792187941</v>
          </cell>
          <cell r="L125">
            <v>24.151556792187943</v>
          </cell>
          <cell r="M125">
            <v>22.199196792187941</v>
          </cell>
          <cell r="N125">
            <v>22.009316792187942</v>
          </cell>
          <cell r="O125">
            <v>22.199196792187941</v>
          </cell>
          <cell r="P125">
            <v>22.020316792187941</v>
          </cell>
          <cell r="R125">
            <v>0</v>
          </cell>
          <cell r="S125">
            <v>0</v>
          </cell>
          <cell r="T125">
            <v>0</v>
          </cell>
          <cell r="U125">
            <v>270.01355251341732</v>
          </cell>
          <cell r="V125">
            <v>334.65881855333333</v>
          </cell>
          <cell r="W125">
            <v>415.33888200000001</v>
          </cell>
          <cell r="X125">
            <v>-64.64526603991601</v>
          </cell>
          <cell r="Y125">
            <v>-145.32532948658269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1" refreshError="1">
        <row r="11">
          <cell r="A11">
            <v>1</v>
          </cell>
          <cell r="B11" t="str">
            <v>Net Film Revenue</v>
          </cell>
          <cell r="E11">
            <v>377.34</v>
          </cell>
          <cell r="F11">
            <v>397.2</v>
          </cell>
          <cell r="G11">
            <v>463.4</v>
          </cell>
          <cell r="H11">
            <v>383.96</v>
          </cell>
          <cell r="I11">
            <v>410.44</v>
          </cell>
          <cell r="J11">
            <v>562.70000000000005</v>
          </cell>
          <cell r="K11">
            <v>383.96</v>
          </cell>
          <cell r="L11">
            <v>410.44</v>
          </cell>
          <cell r="M11">
            <v>476.64</v>
          </cell>
          <cell r="N11">
            <v>410.44</v>
          </cell>
          <cell r="O11">
            <v>529.6</v>
          </cell>
          <cell r="P11">
            <v>496.5</v>
          </cell>
          <cell r="Q11">
            <v>0</v>
          </cell>
          <cell r="T11">
            <v>0</v>
          </cell>
          <cell r="U11">
            <v>5302.62</v>
          </cell>
          <cell r="V11">
            <v>5536.4605899999988</v>
          </cell>
          <cell r="W11">
            <v>7381.3370000000004</v>
          </cell>
          <cell r="X11">
            <v>-233.84058999999888</v>
          </cell>
          <cell r="Y11">
            <v>-2078.7170000000006</v>
          </cell>
        </row>
        <row r="12">
          <cell r="A12">
            <v>2</v>
          </cell>
          <cell r="B12" t="str">
            <v>Concession Sales</v>
          </cell>
          <cell r="E12">
            <v>76.95</v>
          </cell>
          <cell r="F12">
            <v>81</v>
          </cell>
          <cell r="G12">
            <v>94.5</v>
          </cell>
          <cell r="H12">
            <v>78.3</v>
          </cell>
          <cell r="I12">
            <v>83.7</v>
          </cell>
          <cell r="J12">
            <v>114.75</v>
          </cell>
          <cell r="K12">
            <v>78.3</v>
          </cell>
          <cell r="L12">
            <v>83.7</v>
          </cell>
          <cell r="M12">
            <v>97.2</v>
          </cell>
          <cell r="N12">
            <v>83.7</v>
          </cell>
          <cell r="O12">
            <v>108</v>
          </cell>
          <cell r="P12">
            <v>101.25</v>
          </cell>
          <cell r="T12">
            <v>0</v>
          </cell>
          <cell r="U12">
            <v>1081.3499999999999</v>
          </cell>
          <cell r="V12">
            <v>1151.98856</v>
          </cell>
          <cell r="W12">
            <v>1433.0309999999999</v>
          </cell>
          <cell r="X12">
            <v>-70.63855999999987</v>
          </cell>
          <cell r="Y12">
            <v>-351.68099999999981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321.01042000000001</v>
          </cell>
          <cell r="W15">
            <v>283.57299999999998</v>
          </cell>
          <cell r="X15">
            <v>-87.010420000000011</v>
          </cell>
          <cell r="Y15">
            <v>-49.572999999999979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115.01553</v>
          </cell>
          <cell r="W16">
            <v>62.262999999999998</v>
          </cell>
          <cell r="X16">
            <v>-37.76403000000002</v>
          </cell>
          <cell r="Y16">
            <v>14.988499999999981</v>
          </cell>
        </row>
        <row r="17">
          <cell r="B17" t="str">
            <v>TOTAL REVENUE</v>
          </cell>
          <cell r="C17">
            <v>0</v>
          </cell>
          <cell r="E17">
            <v>480.22762500000005</v>
          </cell>
          <cell r="F17">
            <v>504.13762500000001</v>
          </cell>
          <cell r="G17">
            <v>583.83762500000012</v>
          </cell>
          <cell r="H17">
            <v>488.19762500000002</v>
          </cell>
          <cell r="I17">
            <v>520.07762500000001</v>
          </cell>
          <cell r="J17">
            <v>703.38762500000007</v>
          </cell>
          <cell r="K17">
            <v>488.19762500000002</v>
          </cell>
          <cell r="L17">
            <v>520.07762500000001</v>
          </cell>
          <cell r="M17">
            <v>599.77762500000006</v>
          </cell>
          <cell r="N17">
            <v>520.07762500000001</v>
          </cell>
          <cell r="O17">
            <v>663.53762500000005</v>
          </cell>
          <cell r="P17">
            <v>623.68762500000003</v>
          </cell>
          <cell r="R17">
            <v>0</v>
          </cell>
          <cell r="S17">
            <v>0</v>
          </cell>
          <cell r="T17">
            <v>0</v>
          </cell>
          <cell r="U17">
            <v>6695.2214999999997</v>
          </cell>
          <cell r="V17">
            <v>7124.4750999999978</v>
          </cell>
          <cell r="W17">
            <v>9160.2040000000015</v>
          </cell>
          <cell r="X17">
            <v>-429.25359999999819</v>
          </cell>
          <cell r="Y17">
            <v>-2464.9825000000019</v>
          </cell>
        </row>
        <row r="19">
          <cell r="A19">
            <v>7</v>
          </cell>
          <cell r="B19" t="str">
            <v>Film Hire</v>
          </cell>
          <cell r="E19">
            <v>175.46310000000003</v>
          </cell>
          <cell r="F19">
            <v>184.69800000000001</v>
          </cell>
          <cell r="G19">
            <v>215.48100000000002</v>
          </cell>
          <cell r="H19">
            <v>178.54140000000001</v>
          </cell>
          <cell r="I19">
            <v>190.8546</v>
          </cell>
          <cell r="J19">
            <v>261.65550000000002</v>
          </cell>
          <cell r="K19">
            <v>178.54140000000001</v>
          </cell>
          <cell r="L19">
            <v>190.8546</v>
          </cell>
          <cell r="M19">
            <v>221.63759999999999</v>
          </cell>
          <cell r="N19">
            <v>190.8546</v>
          </cell>
          <cell r="O19">
            <v>246.26400000000001</v>
          </cell>
          <cell r="P19">
            <v>230.8725</v>
          </cell>
          <cell r="U19">
            <v>2465.7183000000005</v>
          </cell>
          <cell r="V19">
            <v>2580.9407300000003</v>
          </cell>
          <cell r="W19">
            <v>3438.9110000000001</v>
          </cell>
          <cell r="X19">
            <v>-115.2224299999998</v>
          </cell>
          <cell r="Y19">
            <v>-973.1926999999996</v>
          </cell>
        </row>
        <row r="20">
          <cell r="A20">
            <v>8</v>
          </cell>
          <cell r="B20" t="str">
            <v>Concession Cost</v>
          </cell>
          <cell r="E20">
            <v>16.929000000000002</v>
          </cell>
          <cell r="F20">
            <v>17.82</v>
          </cell>
          <cell r="G20">
            <v>20.79</v>
          </cell>
          <cell r="H20">
            <v>17.226000000000003</v>
          </cell>
          <cell r="I20">
            <v>18.414000000000001</v>
          </cell>
          <cell r="J20">
            <v>25.245000000000001</v>
          </cell>
          <cell r="K20">
            <v>17.226000000000003</v>
          </cell>
          <cell r="L20">
            <v>18.414000000000001</v>
          </cell>
          <cell r="M20">
            <v>21.384</v>
          </cell>
          <cell r="N20">
            <v>18.414000000000001</v>
          </cell>
          <cell r="O20">
            <v>23.76</v>
          </cell>
          <cell r="P20">
            <v>22.274999999999999</v>
          </cell>
          <cell r="T20">
            <v>0</v>
          </cell>
          <cell r="U20">
            <v>237.89700000000002</v>
          </cell>
          <cell r="V20">
            <v>244.43542999999997</v>
          </cell>
          <cell r="W20">
            <v>337.90199999999999</v>
          </cell>
          <cell r="X20">
            <v>-6.5384299999999484</v>
          </cell>
          <cell r="Y20">
            <v>-100.005</v>
          </cell>
        </row>
        <row r="21">
          <cell r="A21">
            <v>9</v>
          </cell>
          <cell r="B21" t="str">
            <v>Less Concession Rebates</v>
          </cell>
          <cell r="E21">
            <v>-1.9237500000000001</v>
          </cell>
          <cell r="F21">
            <v>-2.0249999999999999</v>
          </cell>
          <cell r="G21">
            <v>-2.3624999999999998</v>
          </cell>
          <cell r="H21">
            <v>-1.9575</v>
          </cell>
          <cell r="I21">
            <v>-2.0924999999999998</v>
          </cell>
          <cell r="J21">
            <v>-2.8687499999999999</v>
          </cell>
          <cell r="K21">
            <v>-1.9575</v>
          </cell>
          <cell r="L21">
            <v>-2.0924999999999998</v>
          </cell>
          <cell r="M21">
            <v>-2.4300000000000002</v>
          </cell>
          <cell r="N21">
            <v>-2.0924999999999998</v>
          </cell>
          <cell r="O21">
            <v>-2.7</v>
          </cell>
          <cell r="P21">
            <v>-2.53125</v>
          </cell>
          <cell r="U21">
            <v>-27.033750000000001</v>
          </cell>
          <cell r="V21">
            <v>-35.18</v>
          </cell>
          <cell r="W21">
            <v>-51.578000000000003</v>
          </cell>
          <cell r="X21">
            <v>8.1462500000000002</v>
          </cell>
          <cell r="Y21">
            <v>24.544249999999998</v>
          </cell>
        </row>
        <row r="22">
          <cell r="A22">
            <v>10</v>
          </cell>
          <cell r="B22" t="str">
            <v>Advertising Cost</v>
          </cell>
          <cell r="E22">
            <v>8.67882</v>
          </cell>
          <cell r="F22">
            <v>9.1356000000000002</v>
          </cell>
          <cell r="G22">
            <v>10.658200000000001</v>
          </cell>
          <cell r="H22">
            <v>8.83108</v>
          </cell>
          <cell r="I22">
            <v>9.4401200000000003</v>
          </cell>
          <cell r="J22">
            <v>12.942100000000002</v>
          </cell>
          <cell r="K22">
            <v>8.83108</v>
          </cell>
          <cell r="L22">
            <v>9.4401200000000003</v>
          </cell>
          <cell r="M22">
            <v>10.962719999999999</v>
          </cell>
          <cell r="N22">
            <v>9.4401200000000003</v>
          </cell>
          <cell r="O22">
            <v>12.1808</v>
          </cell>
          <cell r="P22">
            <v>11.419499999999999</v>
          </cell>
          <cell r="T22">
            <v>0</v>
          </cell>
          <cell r="U22">
            <v>121.96026000000001</v>
          </cell>
          <cell r="V22">
            <v>116.84968000000001</v>
          </cell>
          <cell r="W22">
            <v>136.47999999999999</v>
          </cell>
          <cell r="X22">
            <v>5.1105799999999988</v>
          </cell>
          <cell r="Y22">
            <v>-14.519739999999985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0.75468000000000013</v>
          </cell>
          <cell r="F23">
            <v>0.7944</v>
          </cell>
          <cell r="G23">
            <v>0.92680000000000007</v>
          </cell>
          <cell r="H23">
            <v>0.76791999999999994</v>
          </cell>
          <cell r="I23">
            <v>0.82088000000000005</v>
          </cell>
          <cell r="J23">
            <v>1.1254000000000002</v>
          </cell>
          <cell r="K23">
            <v>0.76791999999999994</v>
          </cell>
          <cell r="L23">
            <v>0.82088000000000005</v>
          </cell>
          <cell r="M23">
            <v>0.95328000000000002</v>
          </cell>
          <cell r="N23">
            <v>0.82088000000000005</v>
          </cell>
          <cell r="O23">
            <v>1.0592000000000001</v>
          </cell>
          <cell r="P23">
            <v>0.99299999999999999</v>
          </cell>
          <cell r="R23">
            <v>0</v>
          </cell>
          <cell r="S23">
            <v>0</v>
          </cell>
          <cell r="T23">
            <v>0</v>
          </cell>
          <cell r="U23">
            <v>10.605240000000002</v>
          </cell>
          <cell r="V23">
            <v>11.072921179999998</v>
          </cell>
          <cell r="W23">
            <v>14.762674000000001</v>
          </cell>
          <cell r="X23">
            <v>-0.46768117999999603</v>
          </cell>
          <cell r="Y23">
            <v>-4.1574339999999985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33.497996330229874</v>
          </cell>
          <cell r="F24">
            <v>33.497996330229874</v>
          </cell>
          <cell r="G24">
            <v>34.597996330229876</v>
          </cell>
          <cell r="H24">
            <v>33.497996330229874</v>
          </cell>
          <cell r="I24">
            <v>33.497996330229874</v>
          </cell>
          <cell r="J24">
            <v>34.597996330229876</v>
          </cell>
          <cell r="K24">
            <v>34.150789093929873</v>
          </cell>
          <cell r="L24">
            <v>34.150789093929873</v>
          </cell>
          <cell r="M24">
            <v>35.250789093929875</v>
          </cell>
          <cell r="N24">
            <v>34.150789093929873</v>
          </cell>
          <cell r="O24">
            <v>35.250789093929875</v>
          </cell>
          <cell r="P24">
            <v>35.250789093929875</v>
          </cell>
          <cell r="R24">
            <v>0</v>
          </cell>
          <cell r="S24">
            <v>0</v>
          </cell>
          <cell r="T24">
            <v>0</v>
          </cell>
          <cell r="U24">
            <v>411.3927125449585</v>
          </cell>
          <cell r="V24">
            <v>518.26446499999986</v>
          </cell>
          <cell r="W24">
            <v>670.90099999999995</v>
          </cell>
          <cell r="X24">
            <v>-106.87175245504136</v>
          </cell>
          <cell r="Y24">
            <v>-259.50828745504145</v>
          </cell>
        </row>
        <row r="25">
          <cell r="B25" t="str">
            <v>TOTAL COST</v>
          </cell>
          <cell r="C25">
            <v>0</v>
          </cell>
          <cell r="E25">
            <v>233.39984633022991</v>
          </cell>
          <cell r="F25">
            <v>243.92099633022988</v>
          </cell>
          <cell r="G25">
            <v>280.09149633022986</v>
          </cell>
          <cell r="H25">
            <v>236.9068963302299</v>
          </cell>
          <cell r="I25">
            <v>250.93509633022987</v>
          </cell>
          <cell r="J25">
            <v>332.69724633022992</v>
          </cell>
          <cell r="K25">
            <v>237.55968909392988</v>
          </cell>
          <cell r="L25">
            <v>251.58788909392985</v>
          </cell>
          <cell r="M25">
            <v>287.75838909392985</v>
          </cell>
          <cell r="N25">
            <v>251.58788909392985</v>
          </cell>
          <cell r="O25">
            <v>315.81478909392985</v>
          </cell>
          <cell r="P25">
            <v>298.27953909392988</v>
          </cell>
          <cell r="R25">
            <v>0</v>
          </cell>
          <cell r="S25">
            <v>0</v>
          </cell>
          <cell r="T25">
            <v>0</v>
          </cell>
          <cell r="U25">
            <v>3220.5397625449586</v>
          </cell>
          <cell r="V25">
            <v>3436.3832261799998</v>
          </cell>
          <cell r="W25">
            <v>4547.3786740000005</v>
          </cell>
          <cell r="X25">
            <v>-215.84346363504119</v>
          </cell>
          <cell r="Y25">
            <v>-1326.8389114550419</v>
          </cell>
        </row>
        <row r="27">
          <cell r="B27" t="str">
            <v>GROSS MARGIN</v>
          </cell>
          <cell r="C27">
            <v>0</v>
          </cell>
          <cell r="E27">
            <v>246.82777866977014</v>
          </cell>
          <cell r="F27">
            <v>260.2166286697701</v>
          </cell>
          <cell r="G27">
            <v>303.74612866977026</v>
          </cell>
          <cell r="H27">
            <v>251.29072866977012</v>
          </cell>
          <cell r="I27">
            <v>269.14252866977017</v>
          </cell>
          <cell r="J27">
            <v>370.69037866977015</v>
          </cell>
          <cell r="K27">
            <v>250.63793590607014</v>
          </cell>
          <cell r="L27">
            <v>268.48973590607017</v>
          </cell>
          <cell r="M27">
            <v>312.01923590607021</v>
          </cell>
          <cell r="N27">
            <v>268.48973590607017</v>
          </cell>
          <cell r="O27">
            <v>347.7228359060702</v>
          </cell>
          <cell r="P27">
            <v>325.40808590607014</v>
          </cell>
          <cell r="R27">
            <v>0</v>
          </cell>
          <cell r="S27">
            <v>0</v>
          </cell>
          <cell r="T27">
            <v>0</v>
          </cell>
          <cell r="U27">
            <v>3474.681737455041</v>
          </cell>
          <cell r="V27">
            <v>3688.091873819998</v>
          </cell>
          <cell r="W27">
            <v>4612.825326000001</v>
          </cell>
          <cell r="X27">
            <v>-213.410136364957</v>
          </cell>
          <cell r="Y27">
            <v>-1138.14358854496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94.909199999999998</v>
          </cell>
          <cell r="F29">
            <v>95.504999999999995</v>
          </cell>
          <cell r="G29">
            <v>97.491</v>
          </cell>
          <cell r="H29">
            <v>95.107799999999997</v>
          </cell>
          <cell r="I29">
            <v>95.902199999999993</v>
          </cell>
          <cell r="J29">
            <v>108.8289</v>
          </cell>
          <cell r="K29">
            <v>103.4667</v>
          </cell>
          <cell r="L29">
            <v>104.2611</v>
          </cell>
          <cell r="M29">
            <v>106.2471</v>
          </cell>
          <cell r="N29">
            <v>104.2611</v>
          </cell>
          <cell r="O29">
            <v>107.83590000000001</v>
          </cell>
          <cell r="P29">
            <v>106.8429</v>
          </cell>
          <cell r="T29">
            <v>0</v>
          </cell>
          <cell r="U29">
            <v>1220.6589000000001</v>
          </cell>
          <cell r="V29">
            <v>1142.45373</v>
          </cell>
          <cell r="W29">
            <v>1224.508</v>
          </cell>
          <cell r="X29">
            <v>78.20517000000018</v>
          </cell>
          <cell r="Y29">
            <v>-3.8490999999999076</v>
          </cell>
        </row>
        <row r="30">
          <cell r="A30">
            <v>14</v>
          </cell>
          <cell r="B30" t="str">
            <v>Light, Heat and Power</v>
          </cell>
          <cell r="E30">
            <v>10.01</v>
          </cell>
          <cell r="F30">
            <v>10.01</v>
          </cell>
          <cell r="G30">
            <v>10.01</v>
          </cell>
          <cell r="H30">
            <v>10.01</v>
          </cell>
          <cell r="I30">
            <v>10.01</v>
          </cell>
          <cell r="J30">
            <v>10.01</v>
          </cell>
          <cell r="K30">
            <v>10.01</v>
          </cell>
          <cell r="L30">
            <v>10.01</v>
          </cell>
          <cell r="M30">
            <v>10.01</v>
          </cell>
          <cell r="N30">
            <v>10.01</v>
          </cell>
          <cell r="O30">
            <v>10.01</v>
          </cell>
          <cell r="P30">
            <v>10.01</v>
          </cell>
          <cell r="T30">
            <v>0</v>
          </cell>
          <cell r="U30">
            <v>120.12</v>
          </cell>
          <cell r="V30">
            <v>125.91146000000001</v>
          </cell>
          <cell r="W30">
            <v>149.56899999999999</v>
          </cell>
          <cell r="X30">
            <v>-5.7914599999999865</v>
          </cell>
          <cell r="Y30">
            <v>-29.44899999999997</v>
          </cell>
        </row>
        <row r="31">
          <cell r="A31">
            <v>15</v>
          </cell>
          <cell r="B31" t="str">
            <v>Repair &amp; Maintenance</v>
          </cell>
          <cell r="E31">
            <v>9.9890000000000008</v>
          </cell>
          <cell r="F31">
            <v>9.9890000000000008</v>
          </cell>
          <cell r="G31">
            <v>9.9890000000000008</v>
          </cell>
          <cell r="H31">
            <v>22.989000000000001</v>
          </cell>
          <cell r="I31">
            <v>9.9890000000000008</v>
          </cell>
          <cell r="J31">
            <v>9.9890000000000008</v>
          </cell>
          <cell r="K31">
            <v>9.9890000000000008</v>
          </cell>
          <cell r="L31">
            <v>9.9890000000000008</v>
          </cell>
          <cell r="M31">
            <v>9.9890000000000008</v>
          </cell>
          <cell r="N31">
            <v>9.9890000000000008</v>
          </cell>
          <cell r="O31">
            <v>9.9890000000000008</v>
          </cell>
          <cell r="P31">
            <v>9.9890000000000008</v>
          </cell>
          <cell r="T31">
            <v>0</v>
          </cell>
          <cell r="U31">
            <v>132.86800000000002</v>
          </cell>
          <cell r="V31">
            <v>121.43692666666666</v>
          </cell>
          <cell r="W31">
            <v>216.595</v>
          </cell>
          <cell r="X31">
            <v>11.431073333333359</v>
          </cell>
          <cell r="Y31">
            <v>-83.726999999999975</v>
          </cell>
        </row>
        <row r="32">
          <cell r="A32">
            <v>16</v>
          </cell>
          <cell r="B32" t="str">
            <v>Common Area Maintenance</v>
          </cell>
          <cell r="E32">
            <v>25.33</v>
          </cell>
          <cell r="F32">
            <v>25.33</v>
          </cell>
          <cell r="G32">
            <v>25.33</v>
          </cell>
          <cell r="H32">
            <v>25.33</v>
          </cell>
          <cell r="I32">
            <v>25.33</v>
          </cell>
          <cell r="J32">
            <v>27.863</v>
          </cell>
          <cell r="K32">
            <v>27.863</v>
          </cell>
          <cell r="L32">
            <v>27.863</v>
          </cell>
          <cell r="M32">
            <v>27.863</v>
          </cell>
          <cell r="N32">
            <v>27.863</v>
          </cell>
          <cell r="O32">
            <v>27.863</v>
          </cell>
          <cell r="P32">
            <v>27.863</v>
          </cell>
          <cell r="T32">
            <v>0</v>
          </cell>
          <cell r="U32">
            <v>321.69099999999997</v>
          </cell>
          <cell r="V32">
            <v>303.95999999999998</v>
          </cell>
          <cell r="W32">
            <v>303.95999999999998</v>
          </cell>
          <cell r="X32">
            <v>17.730999999999995</v>
          </cell>
          <cell r="Y32">
            <v>17.730999999999995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17.665459963302297</v>
          </cell>
          <cell r="F33">
            <v>17.665459963302297</v>
          </cell>
          <cell r="G33">
            <v>17.518379963302298</v>
          </cell>
          <cell r="H33">
            <v>17.665459963302297</v>
          </cell>
          <cell r="I33">
            <v>18.957379963302301</v>
          </cell>
          <cell r="J33">
            <v>17.6764599633023</v>
          </cell>
          <cell r="K33">
            <v>17.671987890939299</v>
          </cell>
          <cell r="L33">
            <v>19.697747890939301</v>
          </cell>
          <cell r="M33">
            <v>17.682987890939298</v>
          </cell>
          <cell r="N33">
            <v>17.513907890939297</v>
          </cell>
          <cell r="O33">
            <v>17.682987890939298</v>
          </cell>
          <cell r="P33">
            <v>17.524907890939296</v>
          </cell>
          <cell r="R33">
            <v>0</v>
          </cell>
          <cell r="S33">
            <v>0</v>
          </cell>
          <cell r="T33">
            <v>0</v>
          </cell>
          <cell r="U33">
            <v>214.92312712544958</v>
          </cell>
          <cell r="V33">
            <v>237.55307627333329</v>
          </cell>
          <cell r="W33">
            <v>275.02032600000001</v>
          </cell>
          <cell r="X33">
            <v>-22.629949147883707</v>
          </cell>
          <cell r="Y33">
            <v>-60.097198874550429</v>
          </cell>
        </row>
        <row r="35">
          <cell r="B35" t="str">
            <v>Total Overhead Expenses</v>
          </cell>
          <cell r="C35">
            <v>0</v>
          </cell>
          <cell r="E35">
            <v>157.90365996330229</v>
          </cell>
          <cell r="F35">
            <v>158.49945996330229</v>
          </cell>
          <cell r="G35">
            <v>160.33837996330229</v>
          </cell>
          <cell r="H35">
            <v>171.10225996330229</v>
          </cell>
          <cell r="I35">
            <v>160.18857996330229</v>
          </cell>
          <cell r="J35">
            <v>174.36735996330231</v>
          </cell>
          <cell r="K35">
            <v>169.00068789093933</v>
          </cell>
          <cell r="L35">
            <v>171.82084789093932</v>
          </cell>
          <cell r="M35">
            <v>171.79208789093931</v>
          </cell>
          <cell r="N35">
            <v>169.63700789093932</v>
          </cell>
          <cell r="O35">
            <v>173.38088789093931</v>
          </cell>
          <cell r="P35">
            <v>172.2298078909393</v>
          </cell>
          <cell r="R35">
            <v>0</v>
          </cell>
          <cell r="S35">
            <v>0</v>
          </cell>
          <cell r="T35">
            <v>0</v>
          </cell>
          <cell r="U35">
            <v>2010.2610271254496</v>
          </cell>
          <cell r="V35">
            <v>1931.3151929400001</v>
          </cell>
          <cell r="W35">
            <v>2169.6523259999999</v>
          </cell>
          <cell r="X35">
            <v>1533.5195272355429</v>
          </cell>
          <cell r="Y35">
            <v>-159.39129887455033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88.924118706467851</v>
          </cell>
          <cell r="F37">
            <v>101.71716870646782</v>
          </cell>
          <cell r="G37">
            <v>200.26200000000011</v>
          </cell>
          <cell r="H37">
            <v>80.18846870646783</v>
          </cell>
          <cell r="I37">
            <v>108.95394870646788</v>
          </cell>
          <cell r="J37">
            <v>196.32301870646785</v>
          </cell>
          <cell r="K37">
            <v>81.637248015130808</v>
          </cell>
          <cell r="L37">
            <v>96.668888015130847</v>
          </cell>
          <cell r="M37">
            <v>140.22714801513089</v>
          </cell>
          <cell r="N37">
            <v>98.85272801513085</v>
          </cell>
          <cell r="O37">
            <v>174.3419480151309</v>
          </cell>
          <cell r="P37">
            <v>153.17827801513084</v>
          </cell>
          <cell r="R37">
            <v>0</v>
          </cell>
          <cell r="S37">
            <v>0</v>
          </cell>
          <cell r="T37">
            <v>0</v>
          </cell>
          <cell r="U37">
            <v>1464.4207103295914</v>
          </cell>
          <cell r="V37">
            <v>1756.7766808799979</v>
          </cell>
          <cell r="W37">
            <v>2443.1730000000011</v>
          </cell>
          <cell r="X37">
            <v>-1746.9296636004999</v>
          </cell>
          <cell r="Y37">
            <v>-978.75228967040971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25.501840277777777</v>
          </cell>
          <cell r="F39">
            <v>25.501840277777777</v>
          </cell>
          <cell r="G39">
            <v>25.501840277777777</v>
          </cell>
          <cell r="H39">
            <v>28.008131944444443</v>
          </cell>
          <cell r="I39">
            <v>28.008131944444443</v>
          </cell>
          <cell r="J39">
            <v>28.008131944444443</v>
          </cell>
          <cell r="K39">
            <v>28.008131944444443</v>
          </cell>
          <cell r="L39">
            <v>28.008131944444443</v>
          </cell>
          <cell r="M39">
            <v>28.008131944444443</v>
          </cell>
          <cell r="N39">
            <v>28.008131944444443</v>
          </cell>
          <cell r="O39">
            <v>28.008131944444443</v>
          </cell>
          <cell r="P39">
            <v>28.008131944444443</v>
          </cell>
          <cell r="T39">
            <v>0</v>
          </cell>
          <cell r="U39">
            <v>328.57870833333334</v>
          </cell>
          <cell r="V39">
            <v>308.70829157407411</v>
          </cell>
          <cell r="W39">
            <v>291.90600000000001</v>
          </cell>
          <cell r="X39">
            <v>19.870416759259228</v>
          </cell>
          <cell r="Y39">
            <v>36.672708333333333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21.166999999999998</v>
          </cell>
          <cell r="W40">
            <v>198.422</v>
          </cell>
          <cell r="X40">
            <v>-21.166999999999998</v>
          </cell>
          <cell r="Y40">
            <v>-198.422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132.06682849589041</v>
          </cell>
          <cell r="W41">
            <v>148.93799999999999</v>
          </cell>
          <cell r="X41">
            <v>-132.06682849589041</v>
          </cell>
          <cell r="Y41">
            <v>-148.93799999999999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63.422278428690078</v>
          </cell>
          <cell r="F44">
            <v>76.215328428690043</v>
          </cell>
          <cell r="G44">
            <v>174.76015972222234</v>
          </cell>
          <cell r="H44">
            <v>52.180336762023387</v>
          </cell>
          <cell r="I44">
            <v>80.945816762023441</v>
          </cell>
          <cell r="J44">
            <v>168.31488676202341</v>
          </cell>
          <cell r="K44">
            <v>53.629116070686365</v>
          </cell>
          <cell r="L44">
            <v>68.660756070686404</v>
          </cell>
          <cell r="M44">
            <v>112.21901607068645</v>
          </cell>
          <cell r="N44">
            <v>70.844596070686407</v>
          </cell>
          <cell r="O44">
            <v>146.33381607068645</v>
          </cell>
          <cell r="P44">
            <v>125.1701460706864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1135.8420019962582</v>
          </cell>
          <cell r="V44">
            <v>1297.5579908100335</v>
          </cell>
          <cell r="W44">
            <v>1804.814000000001</v>
          </cell>
          <cell r="X44">
            <v>-161.71598881377531</v>
          </cell>
          <cell r="Y44">
            <v>-668.97199800374278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63.422278428690078</v>
          </cell>
          <cell r="F50">
            <v>76.215328428690043</v>
          </cell>
          <cell r="G50">
            <v>174.76015972222234</v>
          </cell>
          <cell r="H50">
            <v>52.180336762023387</v>
          </cell>
          <cell r="I50">
            <v>80.945816762023441</v>
          </cell>
          <cell r="J50">
            <v>168.31488676202341</v>
          </cell>
          <cell r="K50">
            <v>53.629116070686365</v>
          </cell>
          <cell r="L50">
            <v>68.660756070686404</v>
          </cell>
          <cell r="M50">
            <v>112.21901607068645</v>
          </cell>
          <cell r="N50">
            <v>70.844596070686407</v>
          </cell>
          <cell r="O50">
            <v>146.33381607068645</v>
          </cell>
          <cell r="P50">
            <v>125.1701460706864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1135.8420019962582</v>
          </cell>
          <cell r="V50">
            <v>1297.5579908100335</v>
          </cell>
          <cell r="W50">
            <v>1804.814000000001</v>
          </cell>
          <cell r="X50">
            <v>-161.71598881377531</v>
          </cell>
          <cell r="Y50">
            <v>-668.97199800374278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55.86</v>
          </cell>
          <cell r="F54">
            <v>58.8</v>
          </cell>
          <cell r="G54">
            <v>68.599999999999994</v>
          </cell>
          <cell r="H54">
            <v>56.84</v>
          </cell>
          <cell r="I54">
            <v>60.76</v>
          </cell>
          <cell r="J54">
            <v>83.3</v>
          </cell>
          <cell r="K54">
            <v>56.84</v>
          </cell>
          <cell r="L54">
            <v>60.76</v>
          </cell>
          <cell r="M54">
            <v>70.56</v>
          </cell>
          <cell r="N54">
            <v>60.76</v>
          </cell>
          <cell r="O54">
            <v>78.400000000000006</v>
          </cell>
          <cell r="P54">
            <v>73.5</v>
          </cell>
          <cell r="T54">
            <v>0</v>
          </cell>
          <cell r="U54">
            <v>784.98</v>
          </cell>
          <cell r="V54">
            <v>834</v>
          </cell>
          <cell r="W54">
            <v>1091.548</v>
          </cell>
          <cell r="X54">
            <v>-49.020000000000095</v>
          </cell>
          <cell r="Y54">
            <v>-306.5680000000001</v>
          </cell>
        </row>
        <row r="55">
          <cell r="A55">
            <v>28</v>
          </cell>
          <cell r="B55" t="str">
            <v>Admissions</v>
          </cell>
          <cell r="E55">
            <v>57</v>
          </cell>
          <cell r="F55">
            <v>60</v>
          </cell>
          <cell r="G55">
            <v>70</v>
          </cell>
          <cell r="H55">
            <v>58</v>
          </cell>
          <cell r="I55">
            <v>62</v>
          </cell>
          <cell r="J55">
            <v>85</v>
          </cell>
          <cell r="K55">
            <v>58</v>
          </cell>
          <cell r="L55">
            <v>62</v>
          </cell>
          <cell r="M55">
            <v>72</v>
          </cell>
          <cell r="N55">
            <v>62</v>
          </cell>
          <cell r="O55">
            <v>80</v>
          </cell>
          <cell r="P55">
            <v>75</v>
          </cell>
          <cell r="T55">
            <v>0</v>
          </cell>
          <cell r="U55">
            <v>801</v>
          </cell>
          <cell r="V55">
            <v>834</v>
          </cell>
          <cell r="W55">
            <v>1091.548</v>
          </cell>
          <cell r="X55">
            <v>-33</v>
          </cell>
          <cell r="Y55">
            <v>-290.548</v>
          </cell>
        </row>
        <row r="56">
          <cell r="B56" t="str">
            <v>Utilisation Rate</v>
          </cell>
          <cell r="E56">
            <v>0.26096033402922758</v>
          </cell>
          <cell r="F56">
            <v>0.2746950884518185</v>
          </cell>
          <cell r="G56">
            <v>0.25638208255503059</v>
          </cell>
          <cell r="H56">
            <v>0.26553858550342452</v>
          </cell>
          <cell r="I56">
            <v>0.28385159140021243</v>
          </cell>
          <cell r="J56">
            <v>0.31132110024539428</v>
          </cell>
          <cell r="K56">
            <v>0.26553858550342452</v>
          </cell>
          <cell r="L56">
            <v>0.28385159140021243</v>
          </cell>
          <cell r="M56">
            <v>0.26370728491374573</v>
          </cell>
          <cell r="N56">
            <v>0.28385159140021243</v>
          </cell>
          <cell r="O56">
            <v>0.29300809434860636</v>
          </cell>
          <cell r="P56">
            <v>0.34336886056477312</v>
          </cell>
          <cell r="U56">
            <v>0.2820907254485982</v>
          </cell>
          <cell r="V56">
            <v>0.29371244072925207</v>
          </cell>
          <cell r="W56">
            <v>0.36240550978236041</v>
          </cell>
          <cell r="X56">
            <v>-1.1621715280653866E-2</v>
          </cell>
          <cell r="Y56">
            <v>-8.0314784333762212E-2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6.6384419544364492</v>
          </cell>
          <cell r="W57">
            <v>6.7622651500437918</v>
          </cell>
          <cell r="X57">
            <v>-1.8441954436449137E-2</v>
          </cell>
          <cell r="Y57">
            <v>-0.1422651500437917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2.110548392795478E-2</v>
          </cell>
          <cell r="W58">
            <v>1.8489875208244792E-2</v>
          </cell>
          <cell r="X58">
            <v>1.8945160720452228E-3</v>
          </cell>
          <cell r="Y58">
            <v>4.5101247917552108E-3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0.18164714239870572</v>
          </cell>
          <cell r="W59">
            <v>0.19980307474157918</v>
          </cell>
          <cell r="X59">
            <v>1.3352857601294288E-2</v>
          </cell>
          <cell r="Y59">
            <v>-4.8030747415791775E-3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1.3812812470023981</v>
          </cell>
          <cell r="W60">
            <v>1.3128428616973324</v>
          </cell>
          <cell r="X60">
            <v>-3.1281247002397983E-2</v>
          </cell>
          <cell r="Y60">
            <v>3.7157138302667647E-2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0.46617160693994947</v>
          </cell>
          <cell r="W61">
            <v>0.46589269667541255</v>
          </cell>
          <cell r="X61">
            <v>-1.1716069399493878E-3</v>
          </cell>
          <cell r="Y61">
            <v>-8.9269667541247433E-4</v>
          </cell>
        </row>
        <row r="62">
          <cell r="B62" t="str">
            <v>Direct Payroll : Net Box</v>
          </cell>
          <cell r="C62" t="str">
            <v>N.A.</v>
          </cell>
          <cell r="E62">
            <v>8.8774040203079108E-2</v>
          </cell>
          <cell r="F62">
            <v>8.4335338192925158E-2</v>
          </cell>
          <cell r="G62">
            <v>7.4661191908135249E-2</v>
          </cell>
          <cell r="H62">
            <v>8.7243453303026033E-2</v>
          </cell>
          <cell r="I62">
            <v>8.1614843412508215E-2</v>
          </cell>
          <cell r="J62">
            <v>6.1485687453758438E-2</v>
          </cell>
          <cell r="K62">
            <v>8.894361155831304E-2</v>
          </cell>
          <cell r="L62">
            <v>8.3205314038421879E-2</v>
          </cell>
          <cell r="M62">
            <v>7.3956841838557136E-2</v>
          </cell>
          <cell r="N62">
            <v>8.3205314038421879E-2</v>
          </cell>
          <cell r="O62">
            <v>6.6561157654701428E-2</v>
          </cell>
          <cell r="P62">
            <v>7.0998568165014847E-2</v>
          </cell>
          <cell r="R62" t="str">
            <v>N.A.</v>
          </cell>
          <cell r="S62" t="str">
            <v>N.A.</v>
          </cell>
          <cell r="U62">
            <v>7.7582914209383E-2</v>
          </cell>
          <cell r="V62">
            <v>9.360934780897627E-2</v>
          </cell>
          <cell r="W62">
            <v>9.0891528187915002E-2</v>
          </cell>
          <cell r="X62">
            <v>-1.6026433599593271E-2</v>
          </cell>
          <cell r="Y62">
            <v>-1.3308613978532002E-2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7.3737032138567596E-2</v>
          </cell>
          <cell r="F63">
            <v>7.0050180531639222E-2</v>
          </cell>
          <cell r="G63">
            <v>6.2014691396719612E-2</v>
          </cell>
          <cell r="H63">
            <v>7.2465703998247463E-2</v>
          </cell>
          <cell r="I63">
            <v>6.779049728868311E-2</v>
          </cell>
          <cell r="J63">
            <v>5.1070922326710275E-2</v>
          </cell>
          <cell r="K63">
            <v>7.3877880616817104E-2</v>
          </cell>
          <cell r="L63">
            <v>6.9111565738312772E-2</v>
          </cell>
          <cell r="M63">
            <v>6.1429647800658502E-2</v>
          </cell>
          <cell r="N63">
            <v>6.9111565738312772E-2</v>
          </cell>
          <cell r="O63">
            <v>5.5286683020592649E-2</v>
          </cell>
          <cell r="P63">
            <v>5.8972461888632165E-2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6.4441517197756024E-2</v>
          </cell>
          <cell r="V63">
            <v>7.7486492515234262E-2</v>
          </cell>
          <cell r="W63">
            <v>7.6114475819480179E-2</v>
          </cell>
          <cell r="X63">
            <v>-1.3044975317478238E-2</v>
          </cell>
          <cell r="Y63">
            <v>-1.1672958621724155E-2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0.5876841461443838</v>
          </cell>
          <cell r="F64">
            <v>0.55829993883716456</v>
          </cell>
          <cell r="G64">
            <v>0.49425709043185534</v>
          </cell>
          <cell r="H64">
            <v>0.57755166086603227</v>
          </cell>
          <cell r="I64">
            <v>0.54029026339080444</v>
          </cell>
          <cell r="J64">
            <v>0.40703525094388088</v>
          </cell>
          <cell r="K64">
            <v>0.58880670851603234</v>
          </cell>
          <cell r="L64">
            <v>0.55081917893435284</v>
          </cell>
          <cell r="M64">
            <v>0.48959429297124823</v>
          </cell>
          <cell r="N64">
            <v>0.55081917893435284</v>
          </cell>
          <cell r="O64">
            <v>0.44063486367412341</v>
          </cell>
          <cell r="P64">
            <v>0.47001052125239834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0.51359889206611553</v>
          </cell>
          <cell r="V64">
            <v>0.62142022182254175</v>
          </cell>
          <cell r="W64">
            <v>0.61463261349936049</v>
          </cell>
          <cell r="X64">
            <v>-0.10782132975642622</v>
          </cell>
          <cell r="Y64">
            <v>-0.10103372143324496</v>
          </cell>
        </row>
        <row r="65">
          <cell r="B65" t="str">
            <v>Gross Margin :Total Rev</v>
          </cell>
          <cell r="C65" t="str">
            <v>N.A.</v>
          </cell>
          <cell r="E65">
            <v>0.51398079956306164</v>
          </cell>
          <cell r="F65">
            <v>0.51616188867032109</v>
          </cell>
          <cell r="G65">
            <v>0.5202578862055528</v>
          </cell>
          <cell r="H65">
            <v>0.51473156730283176</v>
          </cell>
          <cell r="I65">
            <v>0.51750453342377523</v>
          </cell>
          <cell r="J65">
            <v>0.52700725104421642</v>
          </cell>
          <cell r="K65">
            <v>0.5133944187173588</v>
          </cell>
          <cell r="L65">
            <v>0.51624935009667094</v>
          </cell>
          <cell r="M65">
            <v>0.5202248681852214</v>
          </cell>
          <cell r="N65">
            <v>0.51624935009667094</v>
          </cell>
          <cell r="O65">
            <v>0.52404388659357515</v>
          </cell>
          <cell r="P65">
            <v>0.52174850496042813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0.51897935526928285</v>
          </cell>
          <cell r="V65">
            <v>0.51766506613518781</v>
          </cell>
          <cell r="W65">
            <v>0.50357233594361006</v>
          </cell>
          <cell r="X65">
            <v>1.3142891340950369E-3</v>
          </cell>
          <cell r="Y65">
            <v>1.5407019325672788E-2</v>
          </cell>
        </row>
        <row r="66">
          <cell r="B66" t="str">
            <v>G&amp;A % of total revenue</v>
          </cell>
          <cell r="C66" t="str">
            <v>N.A.</v>
          </cell>
          <cell r="E66">
            <v>3.6785597170305009E-2</v>
          </cell>
          <cell r="F66">
            <v>3.5040947327234895E-2</v>
          </cell>
          <cell r="G66">
            <v>3.0005568694381927E-2</v>
          </cell>
          <cell r="H66">
            <v>3.6185059202822417E-2</v>
          </cell>
          <cell r="I66">
            <v>3.6451058557464958E-2</v>
          </cell>
          <cell r="J66">
            <v>2.5130467661131084E-2</v>
          </cell>
          <cell r="K66">
            <v>3.6198430688677147E-2</v>
          </cell>
          <cell r="L66">
            <v>3.7874630524509297E-2</v>
          </cell>
          <cell r="M66">
            <v>2.9482573463688808E-2</v>
          </cell>
          <cell r="N66">
            <v>3.3675565048466173E-2</v>
          </cell>
          <cell r="O66">
            <v>2.6649563227012632E-2</v>
          </cell>
          <cell r="P66">
            <v>2.8098854600392777E-2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3.2100973377124205E-2</v>
          </cell>
          <cell r="V66">
            <v>3.3343239037123364E-2</v>
          </cell>
          <cell r="W66">
            <v>3.002338441370956E-2</v>
          </cell>
          <cell r="X66">
            <v>-1.2422656599991588E-3</v>
          </cell>
          <cell r="Y66">
            <v>2.0775889634146449E-3</v>
          </cell>
        </row>
        <row r="67">
          <cell r="B67" t="str">
            <v>E.B.I.T.D. : Total Rev</v>
          </cell>
          <cell r="C67" t="str">
            <v>N.A.</v>
          </cell>
          <cell r="E67">
            <v>0.18517076918777392</v>
          </cell>
          <cell r="F67">
            <v>0.20176468420992744</v>
          </cell>
          <cell r="G67">
            <v>0.34300975378214116</v>
          </cell>
          <cell r="H67">
            <v>0.1642541147275508</v>
          </cell>
          <cell r="I67">
            <v>0.20949555118136043</v>
          </cell>
          <cell r="J67">
            <v>0.27911070898705082</v>
          </cell>
          <cell r="K67">
            <v>0.16722172299615509</v>
          </cell>
          <cell r="L67">
            <v>0.18587396067102646</v>
          </cell>
          <cell r="M67">
            <v>0.23379856495168669</v>
          </cell>
          <cell r="N67">
            <v>0.19007302614706958</v>
          </cell>
          <cell r="O67">
            <v>0.26274613744040648</v>
          </cell>
          <cell r="P67">
            <v>0.24560095771521975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0.21872625279530952</v>
          </cell>
          <cell r="V67">
            <v>0.24658331402968878</v>
          </cell>
          <cell r="W67">
            <v>0.26671600326804956</v>
          </cell>
          <cell r="X67">
            <v>-2.7857061234379255E-2</v>
          </cell>
          <cell r="Y67">
            <v>-4.7989750472740039E-2</v>
          </cell>
        </row>
        <row r="68">
          <cell r="B68" t="str">
            <v>No of Concession Transactions</v>
          </cell>
          <cell r="E68">
            <v>17</v>
          </cell>
          <cell r="F68">
            <v>18</v>
          </cell>
          <cell r="G68">
            <v>21</v>
          </cell>
          <cell r="H68">
            <v>17</v>
          </cell>
          <cell r="I68">
            <v>18</v>
          </cell>
          <cell r="J68">
            <v>25</v>
          </cell>
          <cell r="K68">
            <v>17</v>
          </cell>
          <cell r="L68">
            <v>18</v>
          </cell>
          <cell r="M68">
            <v>21</v>
          </cell>
          <cell r="N68">
            <v>18</v>
          </cell>
          <cell r="O68">
            <v>24</v>
          </cell>
          <cell r="P68">
            <v>22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236</v>
          </cell>
          <cell r="V68">
            <v>219</v>
          </cell>
          <cell r="W68">
            <v>0</v>
          </cell>
          <cell r="X68">
            <v>17</v>
          </cell>
          <cell r="Y68">
            <v>236</v>
          </cell>
        </row>
        <row r="69">
          <cell r="B69" t="str">
            <v>Strike Rate %(No of Trans/Adm)</v>
          </cell>
          <cell r="E69">
            <v>0.2982456140350877</v>
          </cell>
          <cell r="F69">
            <v>0.3</v>
          </cell>
          <cell r="G69">
            <v>0.3</v>
          </cell>
          <cell r="H69">
            <v>0.29310344827586204</v>
          </cell>
          <cell r="I69">
            <v>0.29032258064516131</v>
          </cell>
          <cell r="J69">
            <v>0.29411764705882354</v>
          </cell>
          <cell r="K69">
            <v>0.29310344827586204</v>
          </cell>
          <cell r="L69">
            <v>0.29032258064516131</v>
          </cell>
          <cell r="M69">
            <v>0.29166666666666669</v>
          </cell>
          <cell r="N69">
            <v>0.29032258064516131</v>
          </cell>
          <cell r="O69">
            <v>0.3</v>
          </cell>
          <cell r="P69">
            <v>0.29333333333333333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0.29463171036204744</v>
          </cell>
          <cell r="V69">
            <v>0.26258992805755393</v>
          </cell>
          <cell r="W69">
            <v>0</v>
          </cell>
          <cell r="X69">
            <v>3.2041782304493505E-2</v>
          </cell>
          <cell r="Y69">
            <v>0.29463171036204744</v>
          </cell>
        </row>
        <row r="70">
          <cell r="B70" t="str">
            <v>Ave Sales (Total Sale/No of Trans) (S$)</v>
          </cell>
          <cell r="E70">
            <v>4.526470588235294</v>
          </cell>
          <cell r="F70">
            <v>4.5</v>
          </cell>
          <cell r="G70">
            <v>4.5</v>
          </cell>
          <cell r="H70">
            <v>4.605882352941177</v>
          </cell>
          <cell r="I70">
            <v>4.6500000000000004</v>
          </cell>
          <cell r="J70">
            <v>4.59</v>
          </cell>
          <cell r="K70">
            <v>4.605882352941177</v>
          </cell>
          <cell r="L70">
            <v>4.6500000000000004</v>
          </cell>
          <cell r="M70">
            <v>4.628571428571429</v>
          </cell>
          <cell r="N70">
            <v>4.6500000000000004</v>
          </cell>
          <cell r="O70">
            <v>4.5</v>
          </cell>
          <cell r="P70">
            <v>4.6022727272727275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4.5819915254237298</v>
          </cell>
          <cell r="V70">
            <v>5.2602217351598171</v>
          </cell>
          <cell r="W70" t="str">
            <v>N.A.</v>
          </cell>
          <cell r="X70">
            <v>-0.67823020973608728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48</v>
          </cell>
          <cell r="H71">
            <v>37</v>
          </cell>
          <cell r="I71">
            <v>40</v>
          </cell>
          <cell r="J71">
            <v>57</v>
          </cell>
          <cell r="K71">
            <v>38</v>
          </cell>
          <cell r="L71">
            <v>42</v>
          </cell>
          <cell r="M71">
            <v>47</v>
          </cell>
          <cell r="N71">
            <v>40</v>
          </cell>
          <cell r="O71">
            <v>54</v>
          </cell>
          <cell r="P71">
            <v>51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532</v>
          </cell>
          <cell r="V71">
            <v>494</v>
          </cell>
          <cell r="W71">
            <v>0</v>
          </cell>
          <cell r="X71">
            <v>38</v>
          </cell>
          <cell r="Y71">
            <v>532</v>
          </cell>
        </row>
        <row r="72">
          <cell r="B72" t="str">
            <v>Combo Sales as % of Total Sales</v>
          </cell>
          <cell r="E72">
            <v>0.49382716049382713</v>
          </cell>
          <cell r="F72">
            <v>0.49382716049382713</v>
          </cell>
          <cell r="G72">
            <v>0.50793650793650791</v>
          </cell>
          <cell r="H72">
            <v>0.47254150702426556</v>
          </cell>
          <cell r="I72">
            <v>0.47789725209080047</v>
          </cell>
          <cell r="J72">
            <v>0.49673202614379081</v>
          </cell>
          <cell r="K72">
            <v>0.4853128991060025</v>
          </cell>
          <cell r="L72">
            <v>0.50179211469534046</v>
          </cell>
          <cell r="M72">
            <v>0.48353909465020573</v>
          </cell>
          <cell r="N72">
            <v>0.47789725209080047</v>
          </cell>
          <cell r="O72">
            <v>0.5</v>
          </cell>
          <cell r="P72">
            <v>0.50370370370370365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0.49197762056688393</v>
          </cell>
          <cell r="V72">
            <v>0.42882370290204963</v>
          </cell>
          <cell r="W72">
            <v>0</v>
          </cell>
          <cell r="X72">
            <v>6.3153917664834303E-2</v>
          </cell>
          <cell r="Y72">
            <v>0.49197762056688393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73.013999999999996</v>
          </cell>
          <cell r="V73">
            <v>67.687999999999988</v>
          </cell>
          <cell r="W73">
            <v>0</v>
          </cell>
          <cell r="X73">
            <v>5.3260000000000076</v>
          </cell>
          <cell r="Y73">
            <v>73.013999999999996</v>
          </cell>
        </row>
        <row r="74">
          <cell r="B74" t="str">
            <v>Admissions/labour hour paid</v>
          </cell>
          <cell r="E74">
            <v>10.702215546376268</v>
          </cell>
          <cell r="F74">
            <v>10.46207497820401</v>
          </cell>
          <cell r="G74">
            <v>9.5667623342900097</v>
          </cell>
          <cell r="H74">
            <v>11.6</v>
          </cell>
          <cell r="I74">
            <v>10.333333333333334</v>
          </cell>
          <cell r="J74">
            <v>12.142857142857142</v>
          </cell>
          <cell r="K74">
            <v>10.906355772846934</v>
          </cell>
          <cell r="L74">
            <v>10.333333333333334</v>
          </cell>
          <cell r="M74">
            <v>10.285714285714286</v>
          </cell>
          <cell r="N74">
            <v>11.658518239939825</v>
          </cell>
          <cell r="O74">
            <v>11.428571428571429</v>
          </cell>
          <cell r="P74">
            <v>12.5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10.970498808447696</v>
          </cell>
          <cell r="V74">
            <v>12.321238624276093</v>
          </cell>
          <cell r="W74" t="str">
            <v>N.A.</v>
          </cell>
          <cell r="X74">
            <v>-1.3507398158283976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48.62153</v>
          </cell>
          <cell r="W77">
            <v>3.8690000000000002</v>
          </cell>
          <cell r="X77">
            <v>-21.43403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7.6340000000000021</v>
          </cell>
          <cell r="W78">
            <v>3.923</v>
          </cell>
          <cell r="X78">
            <v>4.3659999999999979</v>
          </cell>
          <cell r="Y78">
            <v>8.077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58.76</v>
          </cell>
          <cell r="W82">
            <v>54.470999999999997</v>
          </cell>
          <cell r="X82">
            <v>-20.695999999999998</v>
          </cell>
          <cell r="Y82">
            <v>-16.406999999999996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115.01553</v>
          </cell>
          <cell r="W83">
            <v>62.262999999999998</v>
          </cell>
          <cell r="X83">
            <v>-37.764030000000005</v>
          </cell>
          <cell r="Y83">
            <v>14.988499999999995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0.75468000000000013</v>
          </cell>
          <cell r="F86">
            <v>0.7944</v>
          </cell>
          <cell r="G86">
            <v>0.92680000000000007</v>
          </cell>
          <cell r="H86">
            <v>0.76791999999999994</v>
          </cell>
          <cell r="I86">
            <v>0.82088000000000005</v>
          </cell>
          <cell r="J86">
            <v>1.1254000000000002</v>
          </cell>
          <cell r="K86">
            <v>0.76791999999999994</v>
          </cell>
          <cell r="L86">
            <v>0.82088000000000005</v>
          </cell>
          <cell r="M86">
            <v>0.95328000000000002</v>
          </cell>
          <cell r="N86">
            <v>0.82088000000000005</v>
          </cell>
          <cell r="O86">
            <v>1.0592000000000001</v>
          </cell>
          <cell r="P86">
            <v>0.99299999999999999</v>
          </cell>
          <cell r="U86">
            <v>10.605240000000002</v>
          </cell>
          <cell r="V86">
            <v>11.072921179999998</v>
          </cell>
          <cell r="W86">
            <v>14.762674000000001</v>
          </cell>
          <cell r="X86">
            <v>-0.46768117999999603</v>
          </cell>
          <cell r="Y86">
            <v>-4.1574339999999985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0.75468000000000013</v>
          </cell>
          <cell r="F91">
            <v>0.7944</v>
          </cell>
          <cell r="G91">
            <v>0.92680000000000007</v>
          </cell>
          <cell r="H91">
            <v>0.76791999999999994</v>
          </cell>
          <cell r="I91">
            <v>0.82088000000000005</v>
          </cell>
          <cell r="J91">
            <v>1.1254000000000002</v>
          </cell>
          <cell r="K91">
            <v>0.76791999999999994</v>
          </cell>
          <cell r="L91">
            <v>0.82088000000000005</v>
          </cell>
          <cell r="M91">
            <v>0.95328000000000002</v>
          </cell>
          <cell r="N91">
            <v>0.82088000000000005</v>
          </cell>
          <cell r="O91">
            <v>1.0592000000000001</v>
          </cell>
          <cell r="P91">
            <v>0.99299999999999999</v>
          </cell>
          <cell r="U91">
            <v>10.605240000000002</v>
          </cell>
          <cell r="V91">
            <v>11.072921179999998</v>
          </cell>
          <cell r="W91">
            <v>14.762674000000001</v>
          </cell>
          <cell r="X91">
            <v>-0.46768117999999603</v>
          </cell>
          <cell r="Y91">
            <v>-4.1574339999999985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30.818469663563214</v>
          </cell>
          <cell r="F94">
            <v>30.818469663563214</v>
          </cell>
          <cell r="G94">
            <v>31.918469663563215</v>
          </cell>
          <cell r="H94">
            <v>30.818469663563214</v>
          </cell>
          <cell r="I94">
            <v>30.818469663563214</v>
          </cell>
          <cell r="J94">
            <v>31.918469663563215</v>
          </cell>
          <cell r="K94">
            <v>31.471262427263216</v>
          </cell>
          <cell r="L94">
            <v>31.471262427263216</v>
          </cell>
          <cell r="M94">
            <v>32.571262427263214</v>
          </cell>
          <cell r="N94">
            <v>31.471262427263216</v>
          </cell>
          <cell r="O94">
            <v>32.571262427263214</v>
          </cell>
          <cell r="P94">
            <v>32.571262427263214</v>
          </cell>
          <cell r="T94">
            <v>0</v>
          </cell>
          <cell r="U94">
            <v>379.23839254495857</v>
          </cell>
          <cell r="V94">
            <v>474.64974999999987</v>
          </cell>
          <cell r="W94">
            <v>588.10900000000004</v>
          </cell>
          <cell r="X94">
            <v>-95.411357455041298</v>
          </cell>
          <cell r="Y94">
            <v>-208.87060745504147</v>
          </cell>
        </row>
        <row r="95">
          <cell r="A95">
            <v>67</v>
          </cell>
          <cell r="B95" t="str">
            <v>Bonus/Commission</v>
          </cell>
          <cell r="E95">
            <v>1.6555266666666666</v>
          </cell>
          <cell r="F95">
            <v>1.6555266666666666</v>
          </cell>
          <cell r="G95">
            <v>1.6555266666666666</v>
          </cell>
          <cell r="H95">
            <v>1.6555266666666666</v>
          </cell>
          <cell r="I95">
            <v>1.6555266666666666</v>
          </cell>
          <cell r="J95">
            <v>1.6555266666666666</v>
          </cell>
          <cell r="K95">
            <v>1.6555266666666666</v>
          </cell>
          <cell r="L95">
            <v>1.6555266666666666</v>
          </cell>
          <cell r="M95">
            <v>1.6555266666666666</v>
          </cell>
          <cell r="N95">
            <v>1.6555266666666666</v>
          </cell>
          <cell r="O95">
            <v>1.6555266666666666</v>
          </cell>
          <cell r="P95">
            <v>1.6555266666666666</v>
          </cell>
          <cell r="T95">
            <v>0</v>
          </cell>
          <cell r="U95">
            <v>19.866319999999998</v>
          </cell>
          <cell r="V95">
            <v>25.927974999999996</v>
          </cell>
          <cell r="W95">
            <v>50.03</v>
          </cell>
          <cell r="X95">
            <v>-6.0616549999999982</v>
          </cell>
          <cell r="Y95">
            <v>-30.163680000000003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11.432999999999998</v>
          </cell>
          <cell r="W97">
            <v>22.122</v>
          </cell>
          <cell r="X97">
            <v>-4.7969999999999979</v>
          </cell>
          <cell r="Y97">
            <v>-15.486000000000001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6.2537400000000014</v>
          </cell>
          <cell r="W98">
            <v>10.64</v>
          </cell>
          <cell r="X98">
            <v>-0.60174000000000127</v>
          </cell>
          <cell r="Y98">
            <v>-4.9880000000000004</v>
          </cell>
        </row>
        <row r="99">
          <cell r="C99">
            <v>0</v>
          </cell>
          <cell r="E99">
            <v>33.497996330229874</v>
          </cell>
          <cell r="F99">
            <v>33.497996330229874</v>
          </cell>
          <cell r="G99">
            <v>34.597996330229876</v>
          </cell>
          <cell r="H99">
            <v>33.497996330229874</v>
          </cell>
          <cell r="I99">
            <v>33.497996330229874</v>
          </cell>
          <cell r="J99">
            <v>34.597996330229876</v>
          </cell>
          <cell r="K99">
            <v>34.150789093929873</v>
          </cell>
          <cell r="L99">
            <v>34.150789093929873</v>
          </cell>
          <cell r="M99">
            <v>35.250789093929875</v>
          </cell>
          <cell r="N99">
            <v>34.150789093929873</v>
          </cell>
          <cell r="O99">
            <v>35.250789093929875</v>
          </cell>
          <cell r="P99">
            <v>35.250789093929875</v>
          </cell>
          <cell r="R99">
            <v>0</v>
          </cell>
          <cell r="S99">
            <v>0</v>
          </cell>
          <cell r="T99">
            <v>0</v>
          </cell>
          <cell r="U99">
            <v>411.39271254495856</v>
          </cell>
          <cell r="V99">
            <v>518.26446499999986</v>
          </cell>
          <cell r="W99">
            <v>670.90099999999995</v>
          </cell>
          <cell r="X99">
            <v>-106.8717524550413</v>
          </cell>
          <cell r="Y99">
            <v>-259.5082874550414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13.756609999999998</v>
          </cell>
          <cell r="W102">
            <v>15.471</v>
          </cell>
          <cell r="X102">
            <v>1.8433900000000047</v>
          </cell>
          <cell r="Y102">
            <v>0.12900000000000311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23.907093333333329</v>
          </cell>
          <cell r="W104">
            <v>24.76</v>
          </cell>
          <cell r="X104">
            <v>9.2906666666671356E-2</v>
          </cell>
          <cell r="Y104">
            <v>-0.76000000000000156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9.5634599999999992</v>
          </cell>
          <cell r="W105">
            <v>11.818</v>
          </cell>
          <cell r="X105">
            <v>2.4365400000000008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3.0898899999999991</v>
          </cell>
          <cell r="W106">
            <v>0</v>
          </cell>
          <cell r="X106">
            <v>2.9101100000000009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0.35499999999999998</v>
          </cell>
          <cell r="F108">
            <v>0.35499999999999998</v>
          </cell>
          <cell r="G108">
            <v>0.35499999999999998</v>
          </cell>
          <cell r="H108">
            <v>0.35499999999999998</v>
          </cell>
          <cell r="I108">
            <v>0.35499999999999998</v>
          </cell>
          <cell r="J108">
            <v>0.35499999999999998</v>
          </cell>
          <cell r="K108">
            <v>0.35499999999999998</v>
          </cell>
          <cell r="L108">
            <v>0.35499999999999998</v>
          </cell>
          <cell r="M108">
            <v>0.35499999999999998</v>
          </cell>
          <cell r="N108">
            <v>0.35499999999999998</v>
          </cell>
          <cell r="O108">
            <v>0.35499999999999998</v>
          </cell>
          <cell r="P108">
            <v>0.35499999999999998</v>
          </cell>
          <cell r="T108">
            <v>0</v>
          </cell>
          <cell r="U108">
            <v>4.26</v>
          </cell>
          <cell r="V108">
            <v>6.9903329400000018</v>
          </cell>
          <cell r="W108">
            <v>13.173325999999999</v>
          </cell>
          <cell r="X108">
            <v>-2.730332940000002</v>
          </cell>
          <cell r="Y108">
            <v>-8.9133259999999996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4.9004799999999999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6.1924000000000001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61.649200000000008</v>
          </cell>
          <cell r="V111">
            <v>87.973470000000006</v>
          </cell>
          <cell r="W111">
            <v>118.69</v>
          </cell>
          <cell r="X111">
            <v>-26.324269999999999</v>
          </cell>
          <cell r="Y111">
            <v>-57.04079999999999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53.609690000000001</v>
          </cell>
          <cell r="W112">
            <v>40.445</v>
          </cell>
          <cell r="X112">
            <v>-5.6096900000000005</v>
          </cell>
          <cell r="Y112">
            <v>7.5549999999999997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6.8279599999999991</v>
          </cell>
          <cell r="W113">
            <v>8.1020000000000003</v>
          </cell>
          <cell r="X113">
            <v>0.37203999999999926</v>
          </cell>
          <cell r="Y113">
            <v>-0.90200000000000191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1.075</v>
          </cell>
          <cell r="W114">
            <v>1.8140000000000001</v>
          </cell>
          <cell r="X114">
            <v>1.325</v>
          </cell>
          <cell r="Y114">
            <v>0.58599999999999985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4.5141099999999996</v>
          </cell>
          <cell r="W115">
            <v>5.0839999999999996</v>
          </cell>
          <cell r="X115">
            <v>1.4858900000000004</v>
          </cell>
          <cell r="Y115">
            <v>0.91600000000000037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0.25</v>
          </cell>
          <cell r="F117">
            <v>0.25</v>
          </cell>
          <cell r="G117">
            <v>0.25</v>
          </cell>
          <cell r="H117">
            <v>0.25</v>
          </cell>
          <cell r="I117">
            <v>0.25</v>
          </cell>
          <cell r="J117">
            <v>0.25</v>
          </cell>
          <cell r="K117">
            <v>0.25</v>
          </cell>
          <cell r="L117">
            <v>0.25</v>
          </cell>
          <cell r="M117">
            <v>0.25</v>
          </cell>
          <cell r="N117">
            <v>0.25</v>
          </cell>
          <cell r="O117">
            <v>0.25</v>
          </cell>
          <cell r="P117">
            <v>0.25</v>
          </cell>
          <cell r="T117">
            <v>0</v>
          </cell>
          <cell r="U117">
            <v>3</v>
          </cell>
          <cell r="V117">
            <v>2.2673299999999994</v>
          </cell>
          <cell r="W117">
            <v>5.5659999999999998</v>
          </cell>
          <cell r="X117">
            <v>0.7326700000000006</v>
          </cell>
          <cell r="Y117">
            <v>-2.5659999999999998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0.45997996330229879</v>
          </cell>
          <cell r="F119">
            <v>0.45997996330229879</v>
          </cell>
          <cell r="G119">
            <v>0.4709799633022988</v>
          </cell>
          <cell r="H119">
            <v>0.45997996330229879</v>
          </cell>
          <cell r="I119">
            <v>0.45997996330229879</v>
          </cell>
          <cell r="J119">
            <v>0.4709799633022988</v>
          </cell>
          <cell r="K119">
            <v>0.46650789093929884</v>
          </cell>
          <cell r="L119">
            <v>0.46650789093929884</v>
          </cell>
          <cell r="M119">
            <v>0.4775078909392988</v>
          </cell>
          <cell r="N119">
            <v>0.46650789093929884</v>
          </cell>
          <cell r="O119">
            <v>0.4775078909392988</v>
          </cell>
          <cell r="P119">
            <v>0.4775078909392988</v>
          </cell>
          <cell r="T119">
            <v>0</v>
          </cell>
          <cell r="U119">
            <v>5.6139271254495853</v>
          </cell>
          <cell r="V119">
            <v>5.7906599999999999</v>
          </cell>
          <cell r="W119">
            <v>9.5779999999999994</v>
          </cell>
          <cell r="X119">
            <v>-0.17673287455041464</v>
          </cell>
          <cell r="Y119">
            <v>-3.9640728745504141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2.5874699999999997</v>
          </cell>
          <cell r="W124">
            <v>4.9189999999999969</v>
          </cell>
          <cell r="X124">
            <v>1.0125299999999995</v>
          </cell>
          <cell r="Y124">
            <v>-1.3189999999999977</v>
          </cell>
        </row>
        <row r="125">
          <cell r="C125">
            <v>0</v>
          </cell>
          <cell r="E125">
            <v>17.665459963302297</v>
          </cell>
          <cell r="F125">
            <v>17.665459963302297</v>
          </cell>
          <cell r="G125">
            <v>17.518379963302298</v>
          </cell>
          <cell r="H125">
            <v>17.665459963302297</v>
          </cell>
          <cell r="I125">
            <v>18.957379963302301</v>
          </cell>
          <cell r="J125">
            <v>17.6764599633023</v>
          </cell>
          <cell r="K125">
            <v>17.671987890939299</v>
          </cell>
          <cell r="L125">
            <v>19.697747890939301</v>
          </cell>
          <cell r="M125">
            <v>17.682987890939298</v>
          </cell>
          <cell r="N125">
            <v>17.513907890939297</v>
          </cell>
          <cell r="O125">
            <v>17.682987890939298</v>
          </cell>
          <cell r="P125">
            <v>17.524907890939296</v>
          </cell>
          <cell r="R125">
            <v>0</v>
          </cell>
          <cell r="S125">
            <v>0</v>
          </cell>
          <cell r="T125">
            <v>0</v>
          </cell>
          <cell r="U125">
            <v>214.92312712544958</v>
          </cell>
          <cell r="V125">
            <v>237.55307627333329</v>
          </cell>
          <cell r="W125">
            <v>275.02032600000001</v>
          </cell>
          <cell r="X125">
            <v>-22.629949147883707</v>
          </cell>
          <cell r="Y125">
            <v>-60.097198874550429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2" refreshError="1">
        <row r="11">
          <cell r="A11">
            <v>1</v>
          </cell>
          <cell r="B11" t="str">
            <v>Net Film Revenue</v>
          </cell>
          <cell r="E11">
            <v>317.76</v>
          </cell>
          <cell r="F11">
            <v>331</v>
          </cell>
          <cell r="G11">
            <v>423.68</v>
          </cell>
          <cell r="H11">
            <v>297.89999999999998</v>
          </cell>
          <cell r="I11">
            <v>344.24</v>
          </cell>
          <cell r="J11">
            <v>496.5</v>
          </cell>
          <cell r="K11">
            <v>344.24</v>
          </cell>
          <cell r="L11">
            <v>357.48</v>
          </cell>
          <cell r="M11">
            <v>397.2</v>
          </cell>
          <cell r="N11">
            <v>337.62</v>
          </cell>
          <cell r="O11">
            <v>390.58</v>
          </cell>
          <cell r="P11">
            <v>430.3</v>
          </cell>
          <cell r="Q11">
            <v>0</v>
          </cell>
          <cell r="T11">
            <v>0</v>
          </cell>
          <cell r="U11">
            <v>4468.5</v>
          </cell>
          <cell r="V11">
            <v>4654.9493000000002</v>
          </cell>
          <cell r="W11">
            <v>6780.2759999999998</v>
          </cell>
          <cell r="X11">
            <v>-186.44930000000113</v>
          </cell>
          <cell r="Y11">
            <v>-2311.7760000000007</v>
          </cell>
        </row>
        <row r="12">
          <cell r="A12">
            <v>2</v>
          </cell>
          <cell r="B12" t="str">
            <v>Concession Sales</v>
          </cell>
          <cell r="E12">
            <v>57.6</v>
          </cell>
          <cell r="F12">
            <v>60</v>
          </cell>
          <cell r="G12">
            <v>76.8</v>
          </cell>
          <cell r="H12">
            <v>54</v>
          </cell>
          <cell r="I12">
            <v>62.4</v>
          </cell>
          <cell r="J12">
            <v>90</v>
          </cell>
          <cell r="K12">
            <v>62.4</v>
          </cell>
          <cell r="L12">
            <v>64.8</v>
          </cell>
          <cell r="M12">
            <v>72</v>
          </cell>
          <cell r="N12">
            <v>61.2</v>
          </cell>
          <cell r="O12">
            <v>70.8</v>
          </cell>
          <cell r="P12">
            <v>78</v>
          </cell>
          <cell r="T12">
            <v>0</v>
          </cell>
          <cell r="U12">
            <v>810</v>
          </cell>
          <cell r="V12">
            <v>791.82263</v>
          </cell>
          <cell r="W12">
            <v>1057.2180000000001</v>
          </cell>
          <cell r="X12">
            <v>18.177369999999883</v>
          </cell>
          <cell r="Y12">
            <v>-247.21800000000019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12</v>
          </cell>
          <cell r="F14">
            <v>12</v>
          </cell>
          <cell r="G14">
            <v>16</v>
          </cell>
          <cell r="H14">
            <v>10</v>
          </cell>
          <cell r="I14">
            <v>12</v>
          </cell>
          <cell r="J14">
            <v>15</v>
          </cell>
          <cell r="K14">
            <v>10</v>
          </cell>
          <cell r="L14">
            <v>15</v>
          </cell>
          <cell r="M14">
            <v>12</v>
          </cell>
          <cell r="N14">
            <v>10</v>
          </cell>
          <cell r="O14">
            <v>12</v>
          </cell>
          <cell r="P14">
            <v>15</v>
          </cell>
          <cell r="T14">
            <v>0</v>
          </cell>
          <cell r="U14">
            <v>151</v>
          </cell>
          <cell r="V14">
            <v>168.21816999999999</v>
          </cell>
          <cell r="W14">
            <v>200.64500000000001</v>
          </cell>
          <cell r="X14">
            <v>-17.218169999999986</v>
          </cell>
          <cell r="Y14">
            <v>-49.645000000000003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288.80450999999999</v>
          </cell>
          <cell r="W15">
            <v>260.94299999999998</v>
          </cell>
          <cell r="X15">
            <v>-54.804509999999993</v>
          </cell>
          <cell r="Y15">
            <v>-26.942999999999984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121.23273</v>
          </cell>
          <cell r="W16">
            <v>86.550999999999988</v>
          </cell>
          <cell r="X16">
            <v>-43.981230000000025</v>
          </cell>
          <cell r="Y16">
            <v>-9.299500000000009</v>
          </cell>
        </row>
        <row r="17">
          <cell r="B17" t="str">
            <v>TOTAL REVENUE</v>
          </cell>
          <cell r="C17">
            <v>0</v>
          </cell>
          <cell r="E17">
            <v>413.29762500000004</v>
          </cell>
          <cell r="F17">
            <v>428.93762500000003</v>
          </cell>
          <cell r="G17">
            <v>542.41762500000004</v>
          </cell>
          <cell r="H17">
            <v>387.837625</v>
          </cell>
          <cell r="I17">
            <v>444.57762500000001</v>
          </cell>
          <cell r="J17">
            <v>627.43762500000003</v>
          </cell>
          <cell r="K17">
            <v>442.57762500000001</v>
          </cell>
          <cell r="L17">
            <v>463.21762500000006</v>
          </cell>
          <cell r="M17">
            <v>507.13762500000001</v>
          </cell>
          <cell r="N17">
            <v>434.75762500000002</v>
          </cell>
          <cell r="O17">
            <v>499.31762500000002</v>
          </cell>
          <cell r="P17">
            <v>549.23762499999998</v>
          </cell>
          <cell r="R17">
            <v>0</v>
          </cell>
          <cell r="S17">
            <v>0</v>
          </cell>
          <cell r="T17">
            <v>0</v>
          </cell>
          <cell r="U17">
            <v>5740.7515000000003</v>
          </cell>
          <cell r="V17">
            <v>6025.0273399999996</v>
          </cell>
          <cell r="W17">
            <v>8385.6329999999998</v>
          </cell>
          <cell r="X17">
            <v>-284.27583999999933</v>
          </cell>
          <cell r="Y17">
            <v>-2644.8814999999995</v>
          </cell>
        </row>
        <row r="19">
          <cell r="A19">
            <v>7</v>
          </cell>
          <cell r="B19" t="str">
            <v>Film Hire</v>
          </cell>
          <cell r="E19">
            <v>147.75839999999999</v>
          </cell>
          <cell r="F19">
            <v>153.91499999999999</v>
          </cell>
          <cell r="G19">
            <v>197.0112</v>
          </cell>
          <cell r="H19">
            <v>138.52349999999998</v>
          </cell>
          <cell r="I19">
            <v>160.07160000000002</v>
          </cell>
          <cell r="J19">
            <v>230.8725</v>
          </cell>
          <cell r="K19">
            <v>160.07160000000002</v>
          </cell>
          <cell r="L19">
            <v>166.22820000000002</v>
          </cell>
          <cell r="M19">
            <v>184.69800000000001</v>
          </cell>
          <cell r="N19">
            <v>156.9933</v>
          </cell>
          <cell r="O19">
            <v>181.61969999999999</v>
          </cell>
          <cell r="P19">
            <v>200.08950000000002</v>
          </cell>
          <cell r="U19">
            <v>2077.8525</v>
          </cell>
          <cell r="V19">
            <v>2163.2345749999999</v>
          </cell>
          <cell r="W19">
            <v>3170.377</v>
          </cell>
          <cell r="X19">
            <v>-85.382074999999986</v>
          </cell>
          <cell r="Y19">
            <v>-1092.5245</v>
          </cell>
        </row>
        <row r="20">
          <cell r="A20">
            <v>8</v>
          </cell>
          <cell r="B20" t="str">
            <v>Concession Cost</v>
          </cell>
          <cell r="E20">
            <v>12.671999999999999</v>
          </cell>
          <cell r="F20">
            <v>13.2</v>
          </cell>
          <cell r="G20">
            <v>16.896000000000001</v>
          </cell>
          <cell r="H20">
            <v>11.88</v>
          </cell>
          <cell r="I20">
            <v>13.728</v>
          </cell>
          <cell r="J20">
            <v>19.8</v>
          </cell>
          <cell r="K20">
            <v>13.728</v>
          </cell>
          <cell r="L20">
            <v>14.256</v>
          </cell>
          <cell r="M20">
            <v>15.84</v>
          </cell>
          <cell r="N20">
            <v>13.463999999999999</v>
          </cell>
          <cell r="O20">
            <v>15.575999999999999</v>
          </cell>
          <cell r="P20">
            <v>17.16</v>
          </cell>
          <cell r="T20">
            <v>0</v>
          </cell>
          <cell r="U20">
            <v>178.2</v>
          </cell>
          <cell r="V20">
            <v>166.74259999999998</v>
          </cell>
          <cell r="W20">
            <v>267.28199999999998</v>
          </cell>
          <cell r="X20">
            <v>11.457400000000007</v>
          </cell>
          <cell r="Y20">
            <v>-89.081999999999994</v>
          </cell>
        </row>
        <row r="21">
          <cell r="A21">
            <v>9</v>
          </cell>
          <cell r="B21" t="str">
            <v>Less Concession Rebates</v>
          </cell>
          <cell r="E21">
            <v>-1.44</v>
          </cell>
          <cell r="F21">
            <v>-1.5</v>
          </cell>
          <cell r="G21">
            <v>-1.92</v>
          </cell>
          <cell r="H21">
            <v>-1.35</v>
          </cell>
          <cell r="I21">
            <v>-1.56</v>
          </cell>
          <cell r="J21">
            <v>-2.25</v>
          </cell>
          <cell r="K21">
            <v>-1.56</v>
          </cell>
          <cell r="L21">
            <v>-1.62</v>
          </cell>
          <cell r="M21">
            <v>-1.8</v>
          </cell>
          <cell r="N21">
            <v>-1.53</v>
          </cell>
          <cell r="O21">
            <v>-1.77</v>
          </cell>
          <cell r="P21">
            <v>-1.95</v>
          </cell>
          <cell r="U21">
            <v>-20.25</v>
          </cell>
          <cell r="V21">
            <v>-25.43</v>
          </cell>
          <cell r="W21">
            <v>-48.585000000000001</v>
          </cell>
          <cell r="X21">
            <v>5.18</v>
          </cell>
          <cell r="Y21">
            <v>28.335000000000001</v>
          </cell>
        </row>
        <row r="22">
          <cell r="A22">
            <v>10</v>
          </cell>
          <cell r="B22" t="str">
            <v>Advertising Cost</v>
          </cell>
          <cell r="E22">
            <v>7.3084799999999994</v>
          </cell>
          <cell r="F22">
            <v>7.6129999999999995</v>
          </cell>
          <cell r="G22">
            <v>9.7446400000000004</v>
          </cell>
          <cell r="H22">
            <v>6.8516999999999992</v>
          </cell>
          <cell r="I22">
            <v>7.9175199999999997</v>
          </cell>
          <cell r="J22">
            <v>11.419499999999999</v>
          </cell>
          <cell r="K22">
            <v>7.9175199999999997</v>
          </cell>
          <cell r="L22">
            <v>8.2220399999999998</v>
          </cell>
          <cell r="M22">
            <v>9.1356000000000002</v>
          </cell>
          <cell r="N22">
            <v>7.7652599999999996</v>
          </cell>
          <cell r="O22">
            <v>8.9833400000000001</v>
          </cell>
          <cell r="P22">
            <v>9.8969000000000005</v>
          </cell>
          <cell r="T22">
            <v>0</v>
          </cell>
          <cell r="U22">
            <v>102.77549999999998</v>
          </cell>
          <cell r="V22">
            <v>114.00804500000001</v>
          </cell>
          <cell r="W22">
            <v>147.23500000000001</v>
          </cell>
          <cell r="X22">
            <v>-11.23254500000003</v>
          </cell>
          <cell r="Y22">
            <v>-44.459500000000034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0.63551999999999997</v>
          </cell>
          <cell r="F23">
            <v>0.66200000000000003</v>
          </cell>
          <cell r="G23">
            <v>0.84736</v>
          </cell>
          <cell r="H23">
            <v>0.5958</v>
          </cell>
          <cell r="I23">
            <v>0.68847999999999998</v>
          </cell>
          <cell r="J23">
            <v>0.99299999999999999</v>
          </cell>
          <cell r="K23">
            <v>0.68847999999999998</v>
          </cell>
          <cell r="L23">
            <v>0.71496000000000004</v>
          </cell>
          <cell r="M23">
            <v>0.7944</v>
          </cell>
          <cell r="N23">
            <v>0.67524000000000006</v>
          </cell>
          <cell r="O23">
            <v>0.78115999999999997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8.9370000000000012</v>
          </cell>
          <cell r="V23">
            <v>9.3098986000000004</v>
          </cell>
          <cell r="W23">
            <v>13.560551999999999</v>
          </cell>
          <cell r="X23">
            <v>-0.37289859999999919</v>
          </cell>
          <cell r="Y23">
            <v>-4.6235519999999983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31.82965695689655</v>
          </cell>
          <cell r="F24">
            <v>31.82965695689655</v>
          </cell>
          <cell r="G24">
            <v>31.82965695689655</v>
          </cell>
          <cell r="H24">
            <v>31.82965695689655</v>
          </cell>
          <cell r="I24">
            <v>31.82965695689655</v>
          </cell>
          <cell r="J24">
            <v>31.82965695689655</v>
          </cell>
          <cell r="K24">
            <v>32.483311881896547</v>
          </cell>
          <cell r="L24">
            <v>32.483311881896547</v>
          </cell>
          <cell r="M24">
            <v>32.483311881896547</v>
          </cell>
          <cell r="N24">
            <v>32.483311881896547</v>
          </cell>
          <cell r="O24">
            <v>32.483311881896547</v>
          </cell>
          <cell r="P24">
            <v>32.483311881896547</v>
          </cell>
          <cell r="R24">
            <v>0</v>
          </cell>
          <cell r="S24">
            <v>0</v>
          </cell>
          <cell r="T24">
            <v>0</v>
          </cell>
          <cell r="U24">
            <v>385.87781303275858</v>
          </cell>
          <cell r="V24">
            <v>467.71003666666684</v>
          </cell>
          <cell r="W24">
            <v>659.72299999999996</v>
          </cell>
          <cell r="X24">
            <v>-81.832223633908256</v>
          </cell>
          <cell r="Y24">
            <v>-273.84518696724137</v>
          </cell>
        </row>
        <row r="25">
          <cell r="B25" t="str">
            <v>TOTAL COST</v>
          </cell>
          <cell r="C25">
            <v>0</v>
          </cell>
          <cell r="E25">
            <v>198.76405695689655</v>
          </cell>
          <cell r="F25">
            <v>205.71965695689656</v>
          </cell>
          <cell r="G25">
            <v>254.40885695689656</v>
          </cell>
          <cell r="H25">
            <v>188.33065695689652</v>
          </cell>
          <cell r="I25">
            <v>212.67525695689656</v>
          </cell>
          <cell r="J25">
            <v>292.66465695689652</v>
          </cell>
          <cell r="K25">
            <v>213.32891188189657</v>
          </cell>
          <cell r="L25">
            <v>220.28451188189655</v>
          </cell>
          <cell r="M25">
            <v>241.15131188189656</v>
          </cell>
          <cell r="N25">
            <v>209.85111188189657</v>
          </cell>
          <cell r="O25">
            <v>237.67351188189653</v>
          </cell>
          <cell r="P25">
            <v>258.54031188189657</v>
          </cell>
          <cell r="R25">
            <v>0</v>
          </cell>
          <cell r="S25">
            <v>0</v>
          </cell>
          <cell r="T25">
            <v>0</v>
          </cell>
          <cell r="U25">
            <v>2733.392813032759</v>
          </cell>
          <cell r="V25">
            <v>2895.575155266667</v>
          </cell>
          <cell r="W25">
            <v>4209.5925520000001</v>
          </cell>
          <cell r="X25">
            <v>-162.182342233908</v>
          </cell>
          <cell r="Y25">
            <v>-1476.199738967241</v>
          </cell>
        </row>
        <row r="27">
          <cell r="B27" t="str">
            <v>GROSS MARGIN</v>
          </cell>
          <cell r="C27">
            <v>0</v>
          </cell>
          <cell r="E27">
            <v>214.53356804310349</v>
          </cell>
          <cell r="F27">
            <v>223.21796804310347</v>
          </cell>
          <cell r="G27">
            <v>288.00876804310349</v>
          </cell>
          <cell r="H27">
            <v>199.50696804310348</v>
          </cell>
          <cell r="I27">
            <v>231.90236804310345</v>
          </cell>
          <cell r="J27">
            <v>334.7729680431035</v>
          </cell>
          <cell r="K27">
            <v>229.24871311810344</v>
          </cell>
          <cell r="L27">
            <v>242.93311311810351</v>
          </cell>
          <cell r="M27">
            <v>265.98631311810345</v>
          </cell>
          <cell r="N27">
            <v>224.90651311810345</v>
          </cell>
          <cell r="O27">
            <v>261.64411311810352</v>
          </cell>
          <cell r="P27">
            <v>290.69731311810341</v>
          </cell>
          <cell r="R27">
            <v>0</v>
          </cell>
          <cell r="S27">
            <v>0</v>
          </cell>
          <cell r="T27">
            <v>0</v>
          </cell>
          <cell r="U27">
            <v>3007.3586869672413</v>
          </cell>
          <cell r="V27">
            <v>3129.4521847333326</v>
          </cell>
          <cell r="W27">
            <v>4176.0404479999997</v>
          </cell>
          <cell r="X27">
            <v>-122.09349776609133</v>
          </cell>
          <cell r="Y27">
            <v>-1168.6817610327585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95.525500000000008</v>
          </cell>
          <cell r="F29">
            <v>95.525500000000008</v>
          </cell>
          <cell r="G29">
            <v>95.525500000000008</v>
          </cell>
          <cell r="H29">
            <v>95.525500000000008</v>
          </cell>
          <cell r="I29">
            <v>95.525500000000008</v>
          </cell>
          <cell r="J29">
            <v>95.525500000000008</v>
          </cell>
          <cell r="K29">
            <v>95.525500000000008</v>
          </cell>
          <cell r="L29">
            <v>95.525500000000008</v>
          </cell>
          <cell r="M29">
            <v>95.525500000000008</v>
          </cell>
          <cell r="N29">
            <v>95.525500000000008</v>
          </cell>
          <cell r="O29">
            <v>95.525500000000008</v>
          </cell>
          <cell r="P29">
            <v>95.525500000000008</v>
          </cell>
          <cell r="T29">
            <v>0</v>
          </cell>
          <cell r="U29">
            <v>1146.3059999999998</v>
          </cell>
          <cell r="V29">
            <v>1146.59656</v>
          </cell>
          <cell r="W29">
            <v>1157.9059999999999</v>
          </cell>
          <cell r="X29">
            <v>-0.29056000000014137</v>
          </cell>
          <cell r="Y29">
            <v>-11.600000000000136</v>
          </cell>
        </row>
        <row r="30">
          <cell r="A30">
            <v>14</v>
          </cell>
          <cell r="B30" t="str">
            <v>Light, Heat and Power</v>
          </cell>
          <cell r="E30">
            <v>13.4</v>
          </cell>
          <cell r="F30">
            <v>13.4</v>
          </cell>
          <cell r="G30">
            <v>13.4</v>
          </cell>
          <cell r="H30">
            <v>13.4</v>
          </cell>
          <cell r="I30">
            <v>13.4</v>
          </cell>
          <cell r="J30">
            <v>13.4</v>
          </cell>
          <cell r="K30">
            <v>13.4</v>
          </cell>
          <cell r="L30">
            <v>13.4</v>
          </cell>
          <cell r="M30">
            <v>13.4</v>
          </cell>
          <cell r="N30">
            <v>13.4</v>
          </cell>
          <cell r="O30">
            <v>13.4</v>
          </cell>
          <cell r="P30">
            <v>13.4</v>
          </cell>
          <cell r="T30">
            <v>0</v>
          </cell>
          <cell r="U30">
            <v>160.80000000000001</v>
          </cell>
          <cell r="V30">
            <v>162.47427999999999</v>
          </cell>
          <cell r="W30">
            <v>187.61699999999999</v>
          </cell>
          <cell r="X30">
            <v>-1.6742799999999534</v>
          </cell>
          <cell r="Y30">
            <v>-26.81699999999995</v>
          </cell>
        </row>
        <row r="31">
          <cell r="A31">
            <v>15</v>
          </cell>
          <cell r="B31" t="str">
            <v>Repair &amp; Maintenance</v>
          </cell>
          <cell r="E31">
            <v>10.536</v>
          </cell>
          <cell r="F31">
            <v>10.536</v>
          </cell>
          <cell r="G31">
            <v>15.536</v>
          </cell>
          <cell r="H31">
            <v>15.536</v>
          </cell>
          <cell r="I31">
            <v>10.536</v>
          </cell>
          <cell r="J31">
            <v>10.536</v>
          </cell>
          <cell r="K31">
            <v>10.536</v>
          </cell>
          <cell r="L31">
            <v>10.536</v>
          </cell>
          <cell r="M31">
            <v>52.536000000000001</v>
          </cell>
          <cell r="N31">
            <v>10.536</v>
          </cell>
          <cell r="O31">
            <v>10.536</v>
          </cell>
          <cell r="P31">
            <v>10.536</v>
          </cell>
          <cell r="T31">
            <v>0</v>
          </cell>
          <cell r="U31">
            <v>178.43200000000002</v>
          </cell>
          <cell r="V31">
            <v>146.07933666666668</v>
          </cell>
          <cell r="W31">
            <v>222.77800000000002</v>
          </cell>
          <cell r="X31">
            <v>32.352663333333339</v>
          </cell>
          <cell r="Y31">
            <v>-44.346000000000004</v>
          </cell>
        </row>
        <row r="32">
          <cell r="A32">
            <v>16</v>
          </cell>
          <cell r="B32" t="str">
            <v>Common Area Maintenance</v>
          </cell>
          <cell r="E32">
            <v>23.380500000000001</v>
          </cell>
          <cell r="F32">
            <v>23.380500000000001</v>
          </cell>
          <cell r="G32">
            <v>23.380500000000001</v>
          </cell>
          <cell r="H32">
            <v>23.380500000000001</v>
          </cell>
          <cell r="I32">
            <v>23.380500000000001</v>
          </cell>
          <cell r="J32">
            <v>23.380500000000001</v>
          </cell>
          <cell r="K32">
            <v>23.380500000000001</v>
          </cell>
          <cell r="L32">
            <v>23.380500000000001</v>
          </cell>
          <cell r="M32">
            <v>23.380500000000001</v>
          </cell>
          <cell r="N32">
            <v>23.380500000000001</v>
          </cell>
          <cell r="O32">
            <v>23.380500000000001</v>
          </cell>
          <cell r="P32">
            <v>23.380500000000001</v>
          </cell>
          <cell r="T32">
            <v>0</v>
          </cell>
          <cell r="U32">
            <v>280.56600000000003</v>
          </cell>
          <cell r="V32">
            <v>280.56414000000007</v>
          </cell>
          <cell r="W32">
            <v>276.94799999999998</v>
          </cell>
          <cell r="X32">
            <v>1.8599999999651118E-3</v>
          </cell>
          <cell r="Y32">
            <v>3.6180000000000518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17.224726569568965</v>
          </cell>
          <cell r="F33">
            <v>17.413206569568967</v>
          </cell>
          <cell r="G33">
            <v>17.255126569568965</v>
          </cell>
          <cell r="H33">
            <v>17.413206569568967</v>
          </cell>
          <cell r="I33">
            <v>20.255126569568969</v>
          </cell>
          <cell r="J33">
            <v>17.413206569568967</v>
          </cell>
          <cell r="K33">
            <v>17.419743118818968</v>
          </cell>
          <cell r="L33">
            <v>19.445503118818966</v>
          </cell>
          <cell r="M33">
            <v>17.419743118818968</v>
          </cell>
          <cell r="N33">
            <v>17.261663118818966</v>
          </cell>
          <cell r="O33">
            <v>17.419743118818968</v>
          </cell>
          <cell r="P33">
            <v>17.261663118818966</v>
          </cell>
          <cell r="R33">
            <v>0</v>
          </cell>
          <cell r="S33">
            <v>0</v>
          </cell>
          <cell r="T33">
            <v>0</v>
          </cell>
          <cell r="U33">
            <v>213.20265813032759</v>
          </cell>
          <cell r="V33">
            <v>253.71766661333336</v>
          </cell>
          <cell r="W33">
            <v>305.630448</v>
          </cell>
          <cell r="X33">
            <v>-40.515008483005772</v>
          </cell>
          <cell r="Y33">
            <v>-92.427789869672409</v>
          </cell>
        </row>
        <row r="35">
          <cell r="B35" t="str">
            <v>Total Overhead Expenses</v>
          </cell>
          <cell r="C35">
            <v>0</v>
          </cell>
          <cell r="E35">
            <v>160.06672656956897</v>
          </cell>
          <cell r="F35">
            <v>160.25520656956897</v>
          </cell>
          <cell r="G35">
            <v>165.09712656956899</v>
          </cell>
          <cell r="H35">
            <v>165.25520656956897</v>
          </cell>
          <cell r="I35">
            <v>163.09712656956899</v>
          </cell>
          <cell r="J35">
            <v>160.25520656956897</v>
          </cell>
          <cell r="K35">
            <v>160.26174311881897</v>
          </cell>
          <cell r="L35">
            <v>162.28750311881899</v>
          </cell>
          <cell r="M35">
            <v>202.26174311881897</v>
          </cell>
          <cell r="N35">
            <v>160.10366311881899</v>
          </cell>
          <cell r="O35">
            <v>160.26174311881897</v>
          </cell>
          <cell r="P35">
            <v>160.10366311881899</v>
          </cell>
          <cell r="R35">
            <v>0</v>
          </cell>
          <cell r="S35">
            <v>0</v>
          </cell>
          <cell r="T35">
            <v>0</v>
          </cell>
          <cell r="U35">
            <v>1979.3066581303276</v>
          </cell>
          <cell r="V35">
            <v>1989.4319832799999</v>
          </cell>
          <cell r="W35">
            <v>2150.8794479999997</v>
          </cell>
          <cell r="X35">
            <v>-10.125325149672335</v>
          </cell>
          <cell r="Y35">
            <v>-171.57278986967208</v>
          </cell>
        </row>
        <row r="37">
          <cell r="B37" t="str">
            <v>E.B.I.T.D.</v>
          </cell>
          <cell r="C37">
            <v>0</v>
          </cell>
          <cell r="E37">
            <v>54.466841473534515</v>
          </cell>
          <cell r="F37">
            <v>62.962761473534499</v>
          </cell>
          <cell r="G37">
            <v>122.9116414735345</v>
          </cell>
          <cell r="H37">
            <v>34.251761473534515</v>
          </cell>
          <cell r="I37">
            <v>68.805241473534466</v>
          </cell>
          <cell r="J37">
            <v>174.51776147353453</v>
          </cell>
          <cell r="K37">
            <v>68.986969999284469</v>
          </cell>
          <cell r="L37">
            <v>80.645609999284517</v>
          </cell>
          <cell r="M37">
            <v>63.724569999284483</v>
          </cell>
          <cell r="N37">
            <v>64.802849999284462</v>
          </cell>
          <cell r="O37">
            <v>101.38236999928455</v>
          </cell>
          <cell r="P37">
            <v>130.59364999928442</v>
          </cell>
          <cell r="R37">
            <v>0</v>
          </cell>
          <cell r="S37">
            <v>0</v>
          </cell>
          <cell r="T37">
            <v>0</v>
          </cell>
          <cell r="U37">
            <v>1028.0520288369137</v>
          </cell>
          <cell r="V37">
            <v>1140.0202014533327</v>
          </cell>
          <cell r="W37">
            <v>2025.1610000000001</v>
          </cell>
          <cell r="X37">
            <v>-111.968172616419</v>
          </cell>
          <cell r="Y37">
            <v>-997.10897116308638</v>
          </cell>
        </row>
        <row r="39">
          <cell r="A39">
            <v>18</v>
          </cell>
          <cell r="B39" t="str">
            <v>Depreciation</v>
          </cell>
          <cell r="E39">
            <v>32.664836111111114</v>
          </cell>
          <cell r="F39">
            <v>32.664836111111114</v>
          </cell>
          <cell r="G39">
            <v>32.664836111111114</v>
          </cell>
          <cell r="H39">
            <v>32.664836111111114</v>
          </cell>
          <cell r="I39">
            <v>32.664836111111114</v>
          </cell>
          <cell r="J39">
            <v>32.664836111111114</v>
          </cell>
          <cell r="K39">
            <v>33.641502777777781</v>
          </cell>
          <cell r="L39">
            <v>33.641502777777781</v>
          </cell>
          <cell r="M39">
            <v>33.641502777777781</v>
          </cell>
          <cell r="N39">
            <v>33.641502777777781</v>
          </cell>
          <cell r="O39">
            <v>33.641502777777781</v>
          </cell>
          <cell r="P39">
            <v>33.641502777777781</v>
          </cell>
          <cell r="T39">
            <v>0</v>
          </cell>
          <cell r="U39">
            <v>397.83803333333333</v>
          </cell>
          <cell r="V39">
            <v>392.34369657407404</v>
          </cell>
          <cell r="W39">
            <v>383.59</v>
          </cell>
          <cell r="X39">
            <v>5.4943367592592836</v>
          </cell>
          <cell r="Y39">
            <v>14.248033333333296</v>
          </cell>
        </row>
        <row r="40">
          <cell r="A40">
            <v>19</v>
          </cell>
          <cell r="B40" t="str">
            <v>Fixed Assets Written Off</v>
          </cell>
          <cell r="E40">
            <v>5.8293400000000002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5.8293400000000002</v>
          </cell>
          <cell r="V40">
            <v>22.727</v>
          </cell>
          <cell r="W40">
            <v>183.446</v>
          </cell>
          <cell r="X40">
            <v>-16.897660000000002</v>
          </cell>
          <cell r="Y40">
            <v>-177.61666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175.00614948356167</v>
          </cell>
          <cell r="W41">
            <v>197.39400000000001</v>
          </cell>
          <cell r="X41">
            <v>-175.00614948356167</v>
          </cell>
          <cell r="Y41">
            <v>-197.39400000000001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2.7230799999999999</v>
          </cell>
          <cell r="W43">
            <v>0.90700000000000003</v>
          </cell>
          <cell r="X43">
            <v>-2.7230799999999999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15.972665362423401</v>
          </cell>
          <cell r="F44">
            <v>30.297925362423385</v>
          </cell>
          <cell r="G44">
            <v>90.246805362423387</v>
          </cell>
          <cell r="H44">
            <v>1.5869253624234005</v>
          </cell>
          <cell r="I44">
            <v>36.140405362423351</v>
          </cell>
          <cell r="J44">
            <v>141.85292536242343</v>
          </cell>
          <cell r="K44">
            <v>35.345467221506688</v>
          </cell>
          <cell r="L44">
            <v>47.004107221506736</v>
          </cell>
          <cell r="M44">
            <v>30.083067221506703</v>
          </cell>
          <cell r="N44">
            <v>31.161347221506681</v>
          </cell>
          <cell r="O44">
            <v>67.740867221506761</v>
          </cell>
          <cell r="P44">
            <v>96.952147221506635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624.38465550358035</v>
          </cell>
          <cell r="V44">
            <v>552.66643539569691</v>
          </cell>
          <cell r="W44">
            <v>1261.6379999999999</v>
          </cell>
          <cell r="X44">
            <v>71.71822010788344</v>
          </cell>
          <cell r="Y44">
            <v>-637.25334449641957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15.972665362423401</v>
          </cell>
          <cell r="F50">
            <v>30.297925362423385</v>
          </cell>
          <cell r="G50">
            <v>90.246805362423387</v>
          </cell>
          <cell r="H50">
            <v>1.5869253624234005</v>
          </cell>
          <cell r="I50">
            <v>36.140405362423351</v>
          </cell>
          <cell r="J50">
            <v>141.85292536242343</v>
          </cell>
          <cell r="K50">
            <v>35.345467221506688</v>
          </cell>
          <cell r="L50">
            <v>47.004107221506736</v>
          </cell>
          <cell r="M50">
            <v>30.083067221506703</v>
          </cell>
          <cell r="N50">
            <v>31.161347221506681</v>
          </cell>
          <cell r="O50">
            <v>67.740867221506761</v>
          </cell>
          <cell r="P50">
            <v>96.952147221506635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624.38465550358035</v>
          </cell>
          <cell r="V50">
            <v>552.66643539569691</v>
          </cell>
          <cell r="W50">
            <v>1261.6379999999999</v>
          </cell>
          <cell r="X50">
            <v>71.71822010788344</v>
          </cell>
          <cell r="Y50">
            <v>-637.25334449641957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47.04</v>
          </cell>
          <cell r="F54">
            <v>49</v>
          </cell>
          <cell r="G54">
            <v>62.72</v>
          </cell>
          <cell r="H54">
            <v>44.1</v>
          </cell>
          <cell r="I54">
            <v>50.96</v>
          </cell>
          <cell r="J54">
            <v>73.5</v>
          </cell>
          <cell r="K54">
            <v>50.96</v>
          </cell>
          <cell r="L54">
            <v>52.92</v>
          </cell>
          <cell r="M54">
            <v>58.8</v>
          </cell>
          <cell r="N54">
            <v>49.98</v>
          </cell>
          <cell r="O54">
            <v>57.82</v>
          </cell>
          <cell r="P54">
            <v>63.7</v>
          </cell>
          <cell r="T54">
            <v>0</v>
          </cell>
          <cell r="U54">
            <v>661.5</v>
          </cell>
          <cell r="V54">
            <v>701</v>
          </cell>
          <cell r="W54">
            <v>1003.141</v>
          </cell>
          <cell r="X54">
            <v>-39.499999999999886</v>
          </cell>
          <cell r="Y54">
            <v>-341.64099999999985</v>
          </cell>
        </row>
        <row r="55">
          <cell r="A55">
            <v>28</v>
          </cell>
          <cell r="B55" t="str">
            <v>Admissions</v>
          </cell>
          <cell r="E55">
            <v>48</v>
          </cell>
          <cell r="F55">
            <v>50</v>
          </cell>
          <cell r="G55">
            <v>64</v>
          </cell>
          <cell r="H55">
            <v>45</v>
          </cell>
          <cell r="I55">
            <v>52</v>
          </cell>
          <cell r="J55">
            <v>75</v>
          </cell>
          <cell r="K55">
            <v>52</v>
          </cell>
          <cell r="L55">
            <v>54</v>
          </cell>
          <cell r="M55">
            <v>60</v>
          </cell>
          <cell r="N55">
            <v>51</v>
          </cell>
          <cell r="O55">
            <v>59</v>
          </cell>
          <cell r="P55">
            <v>65</v>
          </cell>
          <cell r="T55">
            <v>0</v>
          </cell>
          <cell r="U55">
            <v>675</v>
          </cell>
          <cell r="V55">
            <v>701</v>
          </cell>
          <cell r="W55">
            <v>1003.141</v>
          </cell>
          <cell r="X55">
            <v>-26</v>
          </cell>
          <cell r="Y55">
            <v>-328.14099999999996</v>
          </cell>
        </row>
        <row r="56">
          <cell r="B56" t="str">
            <v>Utilisation Rate</v>
          </cell>
          <cell r="E56">
            <v>0.20748322843903452</v>
          </cell>
          <cell r="F56">
            <v>0.21612836295732762</v>
          </cell>
          <cell r="G56">
            <v>0.22131544366830347</v>
          </cell>
          <cell r="H56">
            <v>0.19451552666159486</v>
          </cell>
          <cell r="I56">
            <v>0.22477349747562073</v>
          </cell>
          <cell r="J56">
            <v>0.25935403554879316</v>
          </cell>
          <cell r="K56">
            <v>0.22477349747562073</v>
          </cell>
          <cell r="L56">
            <v>0.23341863199391383</v>
          </cell>
          <cell r="M56">
            <v>0.20748322843903452</v>
          </cell>
          <cell r="N56">
            <v>0.22045093021647416</v>
          </cell>
          <cell r="O56">
            <v>0.20402517463171727</v>
          </cell>
          <cell r="P56">
            <v>0.2809668718445259</v>
          </cell>
          <cell r="U56">
            <v>0.22444099230184023</v>
          </cell>
          <cell r="V56">
            <v>0.23308612682013333</v>
          </cell>
          <cell r="W56">
            <v>0.31687209390478116</v>
          </cell>
          <cell r="X56">
            <v>-8.6451345182931016E-3</v>
          </cell>
          <cell r="Y56">
            <v>-9.2431101602940935E-2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6.6404412268188304</v>
          </cell>
          <cell r="W57">
            <v>6.7590458370259014</v>
          </cell>
          <cell r="X57">
            <v>-2.0441226818832092E-2</v>
          </cell>
          <cell r="Y57">
            <v>-0.13904583702590312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2.4491790920257713E-2</v>
          </cell>
          <cell r="W58">
            <v>2.1715192714868835E-2</v>
          </cell>
          <cell r="X58">
            <v>-1.4917909202577136E-3</v>
          </cell>
          <cell r="Y58">
            <v>1.2848072851311641E-3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0.17846496759002703</v>
          </cell>
          <cell r="W59">
            <v>0.20686083664863819</v>
          </cell>
          <cell r="X59">
            <v>1.6535032409972977E-2</v>
          </cell>
          <cell r="Y59">
            <v>-1.1860836648638184E-2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1.1295615263908703</v>
          </cell>
          <cell r="W60">
            <v>1.0539076759897164</v>
          </cell>
          <cell r="X60">
            <v>7.0438473609129471E-2</v>
          </cell>
          <cell r="Y60">
            <v>0.14609232401028338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0.46471710766001251</v>
          </cell>
          <cell r="W61">
            <v>0.46758819257505152</v>
          </cell>
          <cell r="X61">
            <v>2.8289233998757268E-4</v>
          </cell>
          <cell r="Y61">
            <v>-2.5881925750514401E-3</v>
          </cell>
        </row>
        <row r="62">
          <cell r="B62" t="str">
            <v>Direct Payroll : Net Box</v>
          </cell>
          <cell r="C62" t="str">
            <v>N.A.</v>
          </cell>
          <cell r="E62">
            <v>0.10016886001037434</v>
          </cell>
          <cell r="F62">
            <v>9.6162105609959359E-2</v>
          </cell>
          <cell r="G62">
            <v>7.5126645007780754E-2</v>
          </cell>
          <cell r="H62">
            <v>0.10684678401106597</v>
          </cell>
          <cell r="I62">
            <v>9.246356308649939E-2</v>
          </cell>
          <cell r="J62">
            <v>6.4108070406639572E-2</v>
          </cell>
          <cell r="K62">
            <v>9.4362397983664151E-2</v>
          </cell>
          <cell r="L62">
            <v>9.0867494354639547E-2</v>
          </cell>
          <cell r="M62">
            <v>8.1780744919175599E-2</v>
          </cell>
          <cell r="N62">
            <v>9.6212641081383055E-2</v>
          </cell>
          <cell r="O62">
            <v>8.3166859239839588E-2</v>
          </cell>
          <cell r="P62">
            <v>7.5489918386931323E-2</v>
          </cell>
          <cell r="R62" t="str">
            <v>N.A.</v>
          </cell>
          <cell r="S62" t="str">
            <v>N.A.</v>
          </cell>
          <cell r="U62">
            <v>8.6355110894653392E-2</v>
          </cell>
          <cell r="V62">
            <v>0.10047586053550933</v>
          </cell>
          <cell r="W62">
            <v>9.7300316388300417E-2</v>
          </cell>
          <cell r="X62">
            <v>-1.412074964085594E-2</v>
          </cell>
          <cell r="Y62">
            <v>-1.0945205493647026E-2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8.4797679446122515E-2</v>
          </cell>
          <cell r="F63">
            <v>8.1405772268277624E-2</v>
          </cell>
          <cell r="G63">
            <v>6.3598259584591893E-2</v>
          </cell>
          <cell r="H63">
            <v>9.0450858075864032E-2</v>
          </cell>
          <cell r="I63">
            <v>7.8274781027190016E-2</v>
          </cell>
          <cell r="J63">
            <v>5.4270514845518411E-2</v>
          </cell>
          <cell r="K63">
            <v>7.988223461021185E-2</v>
          </cell>
          <cell r="L63">
            <v>7.6923633328352142E-2</v>
          </cell>
          <cell r="M63">
            <v>6.9231269995516945E-2</v>
          </cell>
          <cell r="N63">
            <v>8.144855293590228E-2</v>
          </cell>
          <cell r="O63">
            <v>7.0404681351373163E-2</v>
          </cell>
          <cell r="P63">
            <v>6.3905787688169485E-2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7.3103687227954656E-2</v>
          </cell>
          <cell r="V63">
            <v>8.5869216239914573E-2</v>
          </cell>
          <cell r="W63">
            <v>8.4175247853459284E-2</v>
          </cell>
          <cell r="X63">
            <v>-1.2765529011959917E-2</v>
          </cell>
          <cell r="Y63">
            <v>-1.1071560625504628E-2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0.66311785326867811</v>
          </cell>
          <cell r="F64">
            <v>0.63659313913793103</v>
          </cell>
          <cell r="G64">
            <v>0.49733838995150859</v>
          </cell>
          <cell r="H64">
            <v>0.70732571015325663</v>
          </cell>
          <cell r="I64">
            <v>0.61210878763262599</v>
          </cell>
          <cell r="J64">
            <v>0.42439542609195402</v>
          </cell>
          <cell r="K64">
            <v>0.62467907465185668</v>
          </cell>
          <cell r="L64">
            <v>0.60154281262771381</v>
          </cell>
          <cell r="M64">
            <v>0.54138853136494247</v>
          </cell>
          <cell r="N64">
            <v>0.63692768395875587</v>
          </cell>
          <cell r="O64">
            <v>0.55056460816773811</v>
          </cell>
          <cell r="P64">
            <v>0.49974325972148537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0.57167083412260533</v>
          </cell>
          <cell r="V64">
            <v>0.66720404660009536</v>
          </cell>
          <cell r="W64">
            <v>0.65765729842564502</v>
          </cell>
          <cell r="X64">
            <v>-9.5533212477490026E-2</v>
          </cell>
          <cell r="Y64">
            <v>-8.5986464303039689E-2</v>
          </cell>
        </row>
        <row r="65">
          <cell r="B65" t="str">
            <v>Gross Margin :Total Rev</v>
          </cell>
          <cell r="C65" t="str">
            <v>N.A.</v>
          </cell>
          <cell r="E65">
            <v>0.51907766961666779</v>
          </cell>
          <cell r="F65">
            <v>0.52039726765191896</v>
          </cell>
          <cell r="G65">
            <v>0.53097236293364081</v>
          </cell>
          <cell r="H65">
            <v>0.51440849258269739</v>
          </cell>
          <cell r="I65">
            <v>0.52162402019917997</v>
          </cell>
          <cell r="J65">
            <v>0.53355577463672743</v>
          </cell>
          <cell r="K65">
            <v>0.5179853209210552</v>
          </cell>
          <cell r="L65">
            <v>0.52444704175084766</v>
          </cell>
          <cell r="M65">
            <v>0.52448546510053051</v>
          </cell>
          <cell r="N65">
            <v>0.51731470636795263</v>
          </cell>
          <cell r="O65">
            <v>0.52400335982152346</v>
          </cell>
          <cell r="P65">
            <v>0.5292742155421406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0.52386149913774205</v>
          </cell>
          <cell r="V65">
            <v>0.51940879404097984</v>
          </cell>
          <cell r="W65">
            <v>0.49799942926192931</v>
          </cell>
          <cell r="X65">
            <v>4.4527050967622106E-3</v>
          </cell>
          <cell r="Y65">
            <v>2.5862069875812743E-2</v>
          </cell>
        </row>
        <row r="66">
          <cell r="B66" t="str">
            <v>G&amp;A % of total revenue</v>
          </cell>
          <cell r="C66" t="str">
            <v>N.A.</v>
          </cell>
          <cell r="E66">
            <v>4.1676326036398016E-2</v>
          </cell>
          <cell r="F66">
            <v>4.0596127629440218E-2</v>
          </cell>
          <cell r="G66">
            <v>3.1811515286895339E-2</v>
          </cell>
          <cell r="H66">
            <v>4.4898187919671192E-2</v>
          </cell>
          <cell r="I66">
            <v>4.5560382328213141E-2</v>
          </cell>
          <cell r="J66">
            <v>2.7752888694822796E-2</v>
          </cell>
          <cell r="K66">
            <v>3.9359746482481951E-2</v>
          </cell>
          <cell r="L66">
            <v>4.1979195240722897E-2</v>
          </cell>
          <cell r="M66">
            <v>3.4349143625103676E-2</v>
          </cell>
          <cell r="N66">
            <v>3.9704106670513176E-2</v>
          </cell>
          <cell r="O66">
            <v>3.4887098405186411E-2</v>
          </cell>
          <cell r="P66">
            <v>3.1428406090749823E-2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3.7138457940624599E-2</v>
          </cell>
          <cell r="V66">
            <v>4.2110624947526522E-2</v>
          </cell>
          <cell r="W66">
            <v>3.6446914383207567E-2</v>
          </cell>
          <cell r="X66">
            <v>-4.972167006901923E-3</v>
          </cell>
          <cell r="Y66">
            <v>6.91543557417032E-4</v>
          </cell>
        </row>
        <row r="67">
          <cell r="B67" t="str">
            <v>E.B.I.T.D. : Total Rev</v>
          </cell>
          <cell r="C67" t="str">
            <v>N.A.</v>
          </cell>
          <cell r="E67">
            <v>0.13178600160969836</v>
          </cell>
          <cell r="F67">
            <v>0.14678768614325799</v>
          </cell>
          <cell r="G67">
            <v>0.22659964538124014</v>
          </cell>
          <cell r="H67">
            <v>8.8314694773449359E-2</v>
          </cell>
          <cell r="I67">
            <v>0.15476541689099729</v>
          </cell>
          <cell r="J67">
            <v>0.27814360267848859</v>
          </cell>
          <cell r="K67">
            <v>0.15587541281438361</v>
          </cell>
          <cell r="L67">
            <v>0.17409875109843781</v>
          </cell>
          <cell r="M67">
            <v>0.12565537806287688</v>
          </cell>
          <cell r="N67">
            <v>0.14905512007819174</v>
          </cell>
          <cell r="O67">
            <v>0.20304184135155362</v>
          </cell>
          <cell r="P67">
            <v>0.23777258522535566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0.17907969519964653</v>
          </cell>
          <cell r="V67">
            <v>0.18921411258746798</v>
          </cell>
          <cell r="W67">
            <v>0.24150365273557764</v>
          </cell>
          <cell r="X67">
            <v>-1.0134417387821448E-2</v>
          </cell>
          <cell r="Y67">
            <v>-6.2423957535931107E-2</v>
          </cell>
        </row>
        <row r="68">
          <cell r="B68" t="str">
            <v>No of Concession Transactions</v>
          </cell>
          <cell r="E68">
            <v>15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17.253</v>
          </cell>
          <cell r="K68">
            <v>13</v>
          </cell>
          <cell r="L68">
            <v>15</v>
          </cell>
          <cell r="M68">
            <v>16</v>
          </cell>
          <cell r="N68">
            <v>15</v>
          </cell>
          <cell r="O68">
            <v>13</v>
          </cell>
          <cell r="P68">
            <v>17</v>
          </cell>
          <cell r="U68">
            <v>177.25299999999999</v>
          </cell>
          <cell r="V68">
            <v>188</v>
          </cell>
          <cell r="W68">
            <v>0</v>
          </cell>
          <cell r="X68">
            <v>-10.747000000000014</v>
          </cell>
          <cell r="Y68">
            <v>177.25299999999999</v>
          </cell>
        </row>
        <row r="69">
          <cell r="B69" t="str">
            <v>Strike Rate %(No of Trans/Adm)</v>
          </cell>
          <cell r="E69">
            <v>0.3125</v>
          </cell>
          <cell r="F69">
            <v>0.24</v>
          </cell>
          <cell r="G69">
            <v>0.28125</v>
          </cell>
          <cell r="H69">
            <v>0.26666666666666666</v>
          </cell>
          <cell r="I69">
            <v>0.26923076923076922</v>
          </cell>
          <cell r="J69">
            <v>0.23003999999999999</v>
          </cell>
          <cell r="K69">
            <v>0.25</v>
          </cell>
          <cell r="L69">
            <v>0.27777777777777779</v>
          </cell>
          <cell r="M69">
            <v>0.26666666666666666</v>
          </cell>
          <cell r="N69">
            <v>0.29411764705882354</v>
          </cell>
          <cell r="O69">
            <v>0.22033898305084745</v>
          </cell>
          <cell r="P69">
            <v>0.26153846153846155</v>
          </cell>
          <cell r="U69">
            <v>0.26259703703703702</v>
          </cell>
          <cell r="V69">
            <v>0.26818830242510699</v>
          </cell>
          <cell r="W69">
            <v>0</v>
          </cell>
          <cell r="X69">
            <v>-5.591265388069977E-3</v>
          </cell>
          <cell r="Y69">
            <v>0.26259703703703702</v>
          </cell>
        </row>
        <row r="70">
          <cell r="B70" t="str">
            <v>Ave Sales (Total Sale/No of Trans) (S$)</v>
          </cell>
          <cell r="E70">
            <v>3.84</v>
          </cell>
          <cell r="F70">
            <v>5</v>
          </cell>
          <cell r="G70">
            <v>4.2666666666666666</v>
          </cell>
          <cell r="H70">
            <v>4.5</v>
          </cell>
          <cell r="I70">
            <v>4.4571428571428573</v>
          </cell>
          <cell r="J70">
            <v>5.2164840897235267</v>
          </cell>
          <cell r="K70">
            <v>4.8</v>
          </cell>
          <cell r="L70">
            <v>4.32</v>
          </cell>
          <cell r="M70">
            <v>4.5</v>
          </cell>
          <cell r="N70">
            <v>4.08</v>
          </cell>
          <cell r="O70">
            <v>5.4461538461538463</v>
          </cell>
          <cell r="P70">
            <v>4.5882352941176467</v>
          </cell>
          <cell r="U70">
            <v>4.5697392991938077</v>
          </cell>
          <cell r="V70">
            <v>4.2118225000000002</v>
          </cell>
          <cell r="W70" t="str">
            <v>N.A.</v>
          </cell>
          <cell r="X70">
            <v>0.35791679919380748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32</v>
          </cell>
          <cell r="H71">
            <v>27</v>
          </cell>
          <cell r="I71">
            <v>26</v>
          </cell>
          <cell r="J71">
            <v>38</v>
          </cell>
          <cell r="K71">
            <v>28</v>
          </cell>
          <cell r="L71">
            <v>30</v>
          </cell>
          <cell r="M71">
            <v>37</v>
          </cell>
          <cell r="N71">
            <v>28</v>
          </cell>
          <cell r="O71">
            <v>35</v>
          </cell>
          <cell r="P71">
            <v>31</v>
          </cell>
          <cell r="U71">
            <v>366</v>
          </cell>
          <cell r="V71">
            <v>381</v>
          </cell>
          <cell r="W71">
            <v>0</v>
          </cell>
          <cell r="X71">
            <v>-15</v>
          </cell>
          <cell r="Y71">
            <v>366</v>
          </cell>
        </row>
        <row r="72">
          <cell r="B72" t="str">
            <v>Combo Sales as % of Total Sales</v>
          </cell>
          <cell r="E72">
            <v>0.45138888888888895</v>
          </cell>
          <cell r="F72">
            <v>0.46666666666666667</v>
          </cell>
          <cell r="G72">
            <v>0.41666666666666669</v>
          </cell>
          <cell r="H72">
            <v>0.5</v>
          </cell>
          <cell r="I72">
            <v>0.41666666666666669</v>
          </cell>
          <cell r="J72">
            <v>0.42222222222222222</v>
          </cell>
          <cell r="K72">
            <v>0.44871794871794873</v>
          </cell>
          <cell r="L72">
            <v>0.46296296296296297</v>
          </cell>
          <cell r="M72">
            <v>0.51388888888888884</v>
          </cell>
          <cell r="N72">
            <v>0.45751633986928109</v>
          </cell>
          <cell r="O72">
            <v>0.4943502824858757</v>
          </cell>
          <cell r="P72">
            <v>0.39743589743589741</v>
          </cell>
          <cell r="U72">
            <v>0.45185185185185189</v>
          </cell>
          <cell r="V72">
            <v>0.48116836468793522</v>
          </cell>
          <cell r="W72">
            <v>0</v>
          </cell>
          <cell r="X72">
            <v>-2.931651283608333E-2</v>
          </cell>
          <cell r="Y72">
            <v>0.45185185185185189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76.131</v>
          </cell>
          <cell r="V73">
            <v>58</v>
          </cell>
          <cell r="W73">
            <v>0</v>
          </cell>
          <cell r="X73">
            <v>18.131</v>
          </cell>
          <cell r="Y73">
            <v>76.131</v>
          </cell>
        </row>
        <row r="74">
          <cell r="B74" t="str">
            <v>Admissions/labour hour paid</v>
          </cell>
          <cell r="E74">
            <v>9.9979171006040399</v>
          </cell>
          <cell r="F74">
            <v>7.1428571428571432</v>
          </cell>
          <cell r="G74">
            <v>9.0014064697608998</v>
          </cell>
          <cell r="H74">
            <v>9</v>
          </cell>
          <cell r="I74">
            <v>8.6666666666666661</v>
          </cell>
          <cell r="J74">
            <v>10.548523206751055</v>
          </cell>
          <cell r="K74">
            <v>8.6666666666666661</v>
          </cell>
          <cell r="L74">
            <v>9</v>
          </cell>
          <cell r="M74">
            <v>8.4388185654008439</v>
          </cell>
          <cell r="N74">
            <v>8.5</v>
          </cell>
          <cell r="O74">
            <v>8.4285714285714288</v>
          </cell>
          <cell r="P74">
            <v>9.2857142857142865</v>
          </cell>
          <cell r="U74">
            <v>8.8662962525121181</v>
          </cell>
          <cell r="V74">
            <v>12.086206896551724</v>
          </cell>
          <cell r="W74" t="str">
            <v>N.A.</v>
          </cell>
          <cell r="X74">
            <v>-3.2199106440396061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47.228229999999996</v>
          </cell>
          <cell r="W77">
            <v>3.8690000000000002</v>
          </cell>
          <cell r="X77">
            <v>-20.040729999999996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23.534500000000001</v>
          </cell>
          <cell r="W78">
            <v>29.521999999999998</v>
          </cell>
          <cell r="X78">
            <v>-11.534500000000001</v>
          </cell>
          <cell r="Y78">
            <v>-17.521999999999998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50.47</v>
          </cell>
          <cell r="W82">
            <v>53.16</v>
          </cell>
          <cell r="X82">
            <v>-12.405999999999999</v>
          </cell>
          <cell r="Y82">
            <v>-15.095999999999997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121.23273</v>
          </cell>
          <cell r="W83">
            <v>86.550999999999988</v>
          </cell>
          <cell r="X83">
            <v>-43.981230000000011</v>
          </cell>
          <cell r="Y83">
            <v>-9.2994999999999948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0.63551999999999997</v>
          </cell>
          <cell r="F86">
            <v>0.66200000000000003</v>
          </cell>
          <cell r="G86">
            <v>0.84736</v>
          </cell>
          <cell r="H86">
            <v>0.5958</v>
          </cell>
          <cell r="I86">
            <v>0.68847999999999998</v>
          </cell>
          <cell r="J86">
            <v>0.99299999999999999</v>
          </cell>
          <cell r="K86">
            <v>0.68847999999999998</v>
          </cell>
          <cell r="L86">
            <v>0.71496000000000004</v>
          </cell>
          <cell r="M86">
            <v>0.7944</v>
          </cell>
          <cell r="N86">
            <v>0.67524000000000006</v>
          </cell>
          <cell r="O86">
            <v>0.78115999999999997</v>
          </cell>
          <cell r="P86">
            <v>0.86060000000000003</v>
          </cell>
          <cell r="U86">
            <v>8.9370000000000012</v>
          </cell>
          <cell r="V86">
            <v>9.3098986000000004</v>
          </cell>
          <cell r="W86">
            <v>13.560551999999999</v>
          </cell>
          <cell r="X86">
            <v>-0.37289859999999919</v>
          </cell>
          <cell r="Y86">
            <v>-4.6235519999999983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0.63551999999999997</v>
          </cell>
          <cell r="F91">
            <v>0.66200000000000003</v>
          </cell>
          <cell r="G91">
            <v>0.84736</v>
          </cell>
          <cell r="H91">
            <v>0.5958</v>
          </cell>
          <cell r="I91">
            <v>0.68847999999999998</v>
          </cell>
          <cell r="J91">
            <v>0.99299999999999999</v>
          </cell>
          <cell r="K91">
            <v>0.68847999999999998</v>
          </cell>
          <cell r="L91">
            <v>0.71496000000000004</v>
          </cell>
          <cell r="M91">
            <v>0.7944</v>
          </cell>
          <cell r="N91">
            <v>0.67524000000000006</v>
          </cell>
          <cell r="O91">
            <v>0.78115999999999997</v>
          </cell>
          <cell r="P91">
            <v>0.86060000000000003</v>
          </cell>
          <cell r="U91">
            <v>8.9370000000000012</v>
          </cell>
          <cell r="V91">
            <v>9.3098986000000004</v>
          </cell>
          <cell r="W91">
            <v>13.560551999999999</v>
          </cell>
          <cell r="X91">
            <v>-0.37289859999999919</v>
          </cell>
          <cell r="Y91">
            <v>-4.6235519999999983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29.346519456896548</v>
          </cell>
          <cell r="F94">
            <v>29.346519456896548</v>
          </cell>
          <cell r="G94">
            <v>29.346519456896548</v>
          </cell>
          <cell r="H94">
            <v>29.346519456896548</v>
          </cell>
          <cell r="I94">
            <v>29.346519456896548</v>
          </cell>
          <cell r="J94">
            <v>29.346519456896548</v>
          </cell>
          <cell r="K94">
            <v>30.000174381896549</v>
          </cell>
          <cell r="L94">
            <v>30.000174381896549</v>
          </cell>
          <cell r="M94">
            <v>30.000174381896549</v>
          </cell>
          <cell r="N94">
            <v>30.000174381896549</v>
          </cell>
          <cell r="O94">
            <v>30.000174381896549</v>
          </cell>
          <cell r="P94">
            <v>30.000174381896549</v>
          </cell>
          <cell r="T94">
            <v>0</v>
          </cell>
          <cell r="U94">
            <v>356.08016303275861</v>
          </cell>
          <cell r="V94">
            <v>423.9189550000001</v>
          </cell>
          <cell r="W94">
            <v>579.53499999999997</v>
          </cell>
          <cell r="X94">
            <v>-67.838791967241491</v>
          </cell>
          <cell r="Y94">
            <v>-223.45483696724136</v>
          </cell>
        </row>
        <row r="95">
          <cell r="A95">
            <v>67</v>
          </cell>
          <cell r="B95" t="str">
            <v>Bonus/Commission</v>
          </cell>
          <cell r="E95">
            <v>1.3021374999999997</v>
          </cell>
          <cell r="F95">
            <v>1.3021374999999997</v>
          </cell>
          <cell r="G95">
            <v>1.3021374999999997</v>
          </cell>
          <cell r="H95">
            <v>1.3021374999999997</v>
          </cell>
          <cell r="I95">
            <v>1.3021374999999997</v>
          </cell>
          <cell r="J95">
            <v>1.3021374999999997</v>
          </cell>
          <cell r="K95">
            <v>1.3021374999999997</v>
          </cell>
          <cell r="L95">
            <v>1.3021374999999997</v>
          </cell>
          <cell r="M95">
            <v>1.3021374999999997</v>
          </cell>
          <cell r="N95">
            <v>1.3021374999999997</v>
          </cell>
          <cell r="O95">
            <v>1.3021374999999997</v>
          </cell>
          <cell r="P95">
            <v>1.3021374999999997</v>
          </cell>
          <cell r="T95">
            <v>0</v>
          </cell>
          <cell r="U95">
            <v>15.62565</v>
          </cell>
          <cell r="V95">
            <v>20.073341666666664</v>
          </cell>
          <cell r="W95">
            <v>44.957999999999998</v>
          </cell>
          <cell r="X95">
            <v>-4.4476916666666639</v>
          </cell>
          <cell r="Y95">
            <v>-29.332349999999998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11.695999999999998</v>
          </cell>
          <cell r="W97">
            <v>24.59</v>
          </cell>
          <cell r="X97">
            <v>-5.0599999999999996</v>
          </cell>
          <cell r="Y97">
            <v>-17.954000000000001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T98">
            <v>0</v>
          </cell>
          <cell r="U98">
            <v>7.5360000000000005</v>
          </cell>
          <cell r="V98">
            <v>12.021739999999998</v>
          </cell>
          <cell r="W98">
            <v>10.64</v>
          </cell>
          <cell r="X98">
            <v>-4.4857399999999972</v>
          </cell>
          <cell r="Y98">
            <v>-3.1040000000000001</v>
          </cell>
        </row>
        <row r="99">
          <cell r="C99">
            <v>0</v>
          </cell>
          <cell r="E99">
            <v>31.82965695689655</v>
          </cell>
          <cell r="F99">
            <v>31.82965695689655</v>
          </cell>
          <cell r="G99">
            <v>31.82965695689655</v>
          </cell>
          <cell r="H99">
            <v>31.82965695689655</v>
          </cell>
          <cell r="I99">
            <v>31.82965695689655</v>
          </cell>
          <cell r="J99">
            <v>31.82965695689655</v>
          </cell>
          <cell r="K99">
            <v>32.483311881896547</v>
          </cell>
          <cell r="L99">
            <v>32.483311881896547</v>
          </cell>
          <cell r="M99">
            <v>32.483311881896547</v>
          </cell>
          <cell r="N99">
            <v>32.483311881896547</v>
          </cell>
          <cell r="O99">
            <v>32.483311881896547</v>
          </cell>
          <cell r="P99">
            <v>32.483311881896547</v>
          </cell>
          <cell r="R99">
            <v>0</v>
          </cell>
          <cell r="S99">
            <v>0</v>
          </cell>
          <cell r="T99">
            <v>0</v>
          </cell>
          <cell r="U99">
            <v>385.87781303275864</v>
          </cell>
          <cell r="V99">
            <v>467.71003666666684</v>
          </cell>
          <cell r="W99">
            <v>659.72299999999996</v>
          </cell>
          <cell r="X99">
            <v>-81.8322236339082</v>
          </cell>
          <cell r="Y99">
            <v>-273.84518696724132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13.375180000000002</v>
          </cell>
          <cell r="W102">
            <v>15.44</v>
          </cell>
          <cell r="X102">
            <v>2.2248200000000011</v>
          </cell>
          <cell r="Y102">
            <v>0.16000000000000369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27.455693333333336</v>
          </cell>
          <cell r="W104">
            <v>29.145</v>
          </cell>
          <cell r="X104">
            <v>-3.4556933333333362</v>
          </cell>
          <cell r="Y104">
            <v>-5.1449999999999996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9.746789999999999</v>
          </cell>
          <cell r="W105">
            <v>11.818</v>
          </cell>
          <cell r="X105">
            <v>2.253210000000001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3.2664300000000011</v>
          </cell>
          <cell r="W106">
            <v>0</v>
          </cell>
          <cell r="X106">
            <v>2.7335699999999989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0.57099999999999995</v>
          </cell>
          <cell r="F108">
            <v>0.57099999999999995</v>
          </cell>
          <cell r="G108">
            <v>0.57099999999999995</v>
          </cell>
          <cell r="H108">
            <v>0.57099999999999995</v>
          </cell>
          <cell r="I108">
            <v>0.57099999999999995</v>
          </cell>
          <cell r="J108">
            <v>0.57099999999999995</v>
          </cell>
          <cell r="K108">
            <v>0.57099999999999995</v>
          </cell>
          <cell r="L108">
            <v>0.57099999999999995</v>
          </cell>
          <cell r="M108">
            <v>0.57099999999999995</v>
          </cell>
          <cell r="N108">
            <v>0.57099999999999995</v>
          </cell>
          <cell r="O108">
            <v>0.57099999999999995</v>
          </cell>
          <cell r="P108">
            <v>0.57099999999999995</v>
          </cell>
          <cell r="T108">
            <v>0</v>
          </cell>
          <cell r="U108">
            <v>6.8519999999999976</v>
          </cell>
          <cell r="V108">
            <v>8.6278332800000008</v>
          </cell>
          <cell r="W108">
            <v>18.860448000000002</v>
          </cell>
          <cell r="X108">
            <v>-1.7758332800000032</v>
          </cell>
          <cell r="Y108">
            <v>-12.008448000000005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7.7423999999999999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63.010720000000006</v>
          </cell>
          <cell r="V111">
            <v>96.328870000000009</v>
          </cell>
          <cell r="W111">
            <v>133.678</v>
          </cell>
          <cell r="X111">
            <v>-33.318150000000003</v>
          </cell>
          <cell r="Y111">
            <v>-70.667279999999991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53.842350000000003</v>
          </cell>
          <cell r="W112">
            <v>39.466000000000001</v>
          </cell>
          <cell r="X112">
            <v>-5.8423500000000033</v>
          </cell>
          <cell r="Y112">
            <v>8.5339999999999989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8.3141499999999979</v>
          </cell>
          <cell r="W113">
            <v>8.1039999999999992</v>
          </cell>
          <cell r="X113">
            <v>-1.1141499999999995</v>
          </cell>
          <cell r="Y113">
            <v>-0.9040000000000008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0.96699999999999919</v>
          </cell>
          <cell r="W114">
            <v>6.101</v>
          </cell>
          <cell r="X114">
            <v>1.4330000000000007</v>
          </cell>
          <cell r="Y114">
            <v>-3.7010000000000001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5.4541099999999982</v>
          </cell>
          <cell r="W115">
            <v>4.351</v>
          </cell>
          <cell r="X115">
            <v>-5.4541099999999982</v>
          </cell>
          <cell r="Y115">
            <v>-4.351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1.7220299999999997</v>
          </cell>
          <cell r="W117">
            <v>6.7359999999999998</v>
          </cell>
          <cell r="X117">
            <v>1.8779699999999995</v>
          </cell>
          <cell r="Y117">
            <v>-3.1360000000000006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0.4417265695689655</v>
          </cell>
          <cell r="F119">
            <v>0.4417265695689655</v>
          </cell>
          <cell r="G119">
            <v>0.4417265695689655</v>
          </cell>
          <cell r="H119">
            <v>0.4417265695689655</v>
          </cell>
          <cell r="I119">
            <v>0.4417265695689655</v>
          </cell>
          <cell r="J119">
            <v>0.4417265695689655</v>
          </cell>
          <cell r="K119">
            <v>0.44826311881896552</v>
          </cell>
          <cell r="L119">
            <v>0.44826311881896552</v>
          </cell>
          <cell r="M119">
            <v>0.44826311881896552</v>
          </cell>
          <cell r="N119">
            <v>0.44826311881896552</v>
          </cell>
          <cell r="O119">
            <v>0.44826311881896552</v>
          </cell>
          <cell r="P119">
            <v>0.44826311881896552</v>
          </cell>
          <cell r="T119">
            <v>0</v>
          </cell>
          <cell r="U119">
            <v>5.3399381303275852</v>
          </cell>
          <cell r="V119">
            <v>6.2772299999999994</v>
          </cell>
          <cell r="W119">
            <v>9.3019999999999996</v>
          </cell>
          <cell r="X119">
            <v>-0.93729186967241418</v>
          </cell>
          <cell r="Y119">
            <v>-3.9620618696724144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2.74</v>
          </cell>
          <cell r="W124">
            <v>7.0289999999999981</v>
          </cell>
          <cell r="X124">
            <v>0.86000000000000076</v>
          </cell>
          <cell r="Y124">
            <v>-3.4289999999999989</v>
          </cell>
        </row>
        <row r="125">
          <cell r="C125">
            <v>0</v>
          </cell>
          <cell r="E125">
            <v>17.224726569568965</v>
          </cell>
          <cell r="F125">
            <v>17.413206569568967</v>
          </cell>
          <cell r="G125">
            <v>17.255126569568965</v>
          </cell>
          <cell r="H125">
            <v>17.413206569568967</v>
          </cell>
          <cell r="I125">
            <v>20.255126569568969</v>
          </cell>
          <cell r="J125">
            <v>17.413206569568967</v>
          </cell>
          <cell r="K125">
            <v>17.419743118818968</v>
          </cell>
          <cell r="L125">
            <v>19.445503118818966</v>
          </cell>
          <cell r="M125">
            <v>17.419743118818968</v>
          </cell>
          <cell r="N125">
            <v>17.261663118818966</v>
          </cell>
          <cell r="O125">
            <v>17.419743118818968</v>
          </cell>
          <cell r="P125">
            <v>17.261663118818966</v>
          </cell>
          <cell r="R125">
            <v>0</v>
          </cell>
          <cell r="S125">
            <v>0</v>
          </cell>
          <cell r="T125">
            <v>0</v>
          </cell>
          <cell r="U125">
            <v>213.20265813032756</v>
          </cell>
          <cell r="V125">
            <v>253.71766661333336</v>
          </cell>
          <cell r="W125">
            <v>305.630448</v>
          </cell>
          <cell r="X125">
            <v>-40.515008483005801</v>
          </cell>
          <cell r="Y125">
            <v>-92.427789869672438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3" refreshError="1">
        <row r="11">
          <cell r="A11">
            <v>1</v>
          </cell>
          <cell r="B11" t="str">
            <v>Net Film Revenue</v>
          </cell>
          <cell r="E11">
            <v>291.27999999999997</v>
          </cell>
          <cell r="F11">
            <v>297.89999999999998</v>
          </cell>
          <cell r="G11">
            <v>397.2</v>
          </cell>
          <cell r="H11">
            <v>317.76</v>
          </cell>
          <cell r="I11">
            <v>344.24</v>
          </cell>
          <cell r="J11">
            <v>470.02</v>
          </cell>
          <cell r="K11">
            <v>317.76</v>
          </cell>
          <cell r="L11">
            <v>364.1</v>
          </cell>
          <cell r="M11">
            <v>430.3</v>
          </cell>
          <cell r="N11">
            <v>331</v>
          </cell>
          <cell r="O11">
            <v>436.92</v>
          </cell>
          <cell r="P11">
            <v>430.3</v>
          </cell>
          <cell r="Q11">
            <v>0</v>
          </cell>
          <cell r="T11">
            <v>0</v>
          </cell>
          <cell r="U11">
            <v>4428.78</v>
          </cell>
          <cell r="V11">
            <v>4165.1659399999999</v>
          </cell>
          <cell r="W11">
            <v>5826.2250000000004</v>
          </cell>
          <cell r="X11">
            <v>263.61405999999988</v>
          </cell>
          <cell r="Y11">
            <v>-1397.4449999999999</v>
          </cell>
        </row>
        <row r="12">
          <cell r="A12">
            <v>2</v>
          </cell>
          <cell r="B12" t="str">
            <v>Concession Sales</v>
          </cell>
          <cell r="E12">
            <v>47.08</v>
          </cell>
          <cell r="F12">
            <v>48.15</v>
          </cell>
          <cell r="G12">
            <v>64.2</v>
          </cell>
          <cell r="H12">
            <v>51.36</v>
          </cell>
          <cell r="I12">
            <v>55.64</v>
          </cell>
          <cell r="J12">
            <v>75.97</v>
          </cell>
          <cell r="K12">
            <v>51.36</v>
          </cell>
          <cell r="L12">
            <v>58.85</v>
          </cell>
          <cell r="M12">
            <v>69.55</v>
          </cell>
          <cell r="N12">
            <v>53.5</v>
          </cell>
          <cell r="O12">
            <v>70.62</v>
          </cell>
          <cell r="P12">
            <v>69.55</v>
          </cell>
          <cell r="T12">
            <v>0</v>
          </cell>
          <cell r="U12">
            <v>715.83</v>
          </cell>
          <cell r="V12">
            <v>655.6629999999999</v>
          </cell>
          <cell r="W12">
            <v>781</v>
          </cell>
          <cell r="X12">
            <v>60.16700000000003</v>
          </cell>
          <cell r="Y12">
            <v>-65.170000000000073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11</v>
          </cell>
          <cell r="F14">
            <v>11</v>
          </cell>
          <cell r="G14">
            <v>13</v>
          </cell>
          <cell r="H14">
            <v>11</v>
          </cell>
          <cell r="I14">
            <v>11</v>
          </cell>
          <cell r="J14">
            <v>14</v>
          </cell>
          <cell r="K14">
            <v>11</v>
          </cell>
          <cell r="L14">
            <v>13</v>
          </cell>
          <cell r="M14">
            <v>13</v>
          </cell>
          <cell r="N14">
            <v>11</v>
          </cell>
          <cell r="O14">
            <v>12</v>
          </cell>
          <cell r="P14">
            <v>13</v>
          </cell>
          <cell r="T14">
            <v>0</v>
          </cell>
          <cell r="U14">
            <v>144</v>
          </cell>
          <cell r="V14">
            <v>131.45067</v>
          </cell>
          <cell r="W14">
            <v>209.11</v>
          </cell>
          <cell r="X14">
            <v>12.549329999999998</v>
          </cell>
          <cell r="Y14">
            <v>-65.11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242.03953999999999</v>
          </cell>
          <cell r="W15">
            <v>135.60499999999999</v>
          </cell>
          <cell r="X15">
            <v>-8.0395399999999881</v>
          </cell>
          <cell r="Y15">
            <v>98.394999999999996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129.18393</v>
          </cell>
          <cell r="W16">
            <v>57.073</v>
          </cell>
          <cell r="X16">
            <v>-15.932430000000025</v>
          </cell>
          <cell r="Y16">
            <v>56.178499999999978</v>
          </cell>
        </row>
        <row r="17">
          <cell r="B17" t="str">
            <v>TOTAL REVENUE</v>
          </cell>
          <cell r="C17">
            <v>0</v>
          </cell>
          <cell r="E17">
            <v>378.29762500000004</v>
          </cell>
          <cell r="F17">
            <v>385.98762499999998</v>
          </cell>
          <cell r="G17">
            <v>503.337625</v>
          </cell>
          <cell r="H17">
            <v>409.05762500000003</v>
          </cell>
          <cell r="I17">
            <v>439.81762500000002</v>
          </cell>
          <cell r="J17">
            <v>588.92762500000003</v>
          </cell>
          <cell r="K17">
            <v>409.05762500000003</v>
          </cell>
          <cell r="L17">
            <v>464.88762500000007</v>
          </cell>
          <cell r="M17">
            <v>541.78762500000005</v>
          </cell>
          <cell r="N17">
            <v>424.43762500000003</v>
          </cell>
          <cell r="O17">
            <v>548.47762499999999</v>
          </cell>
          <cell r="P17">
            <v>541.78762500000005</v>
          </cell>
          <cell r="R17">
            <v>0</v>
          </cell>
          <cell r="S17">
            <v>0</v>
          </cell>
          <cell r="T17">
            <v>0</v>
          </cell>
          <cell r="U17">
            <v>5635.8615</v>
          </cell>
          <cell r="V17">
            <v>5323.5030799999995</v>
          </cell>
          <cell r="W17">
            <v>7009.0129999999999</v>
          </cell>
          <cell r="X17">
            <v>312.35842000000048</v>
          </cell>
          <cell r="Y17">
            <v>-1373.1514999999999</v>
          </cell>
        </row>
        <row r="19">
          <cell r="A19">
            <v>7</v>
          </cell>
          <cell r="B19" t="str">
            <v>Film Hire</v>
          </cell>
          <cell r="E19">
            <v>135.44520000000003</v>
          </cell>
          <cell r="F19">
            <v>138.52349999999998</v>
          </cell>
          <cell r="G19">
            <v>184.69800000000001</v>
          </cell>
          <cell r="H19">
            <v>147.75839999999999</v>
          </cell>
          <cell r="I19">
            <v>160.07160000000002</v>
          </cell>
          <cell r="J19">
            <v>218.55930000000001</v>
          </cell>
          <cell r="K19">
            <v>147.75839999999999</v>
          </cell>
          <cell r="L19">
            <v>169.30650000000003</v>
          </cell>
          <cell r="M19">
            <v>200.08950000000002</v>
          </cell>
          <cell r="N19">
            <v>153.91499999999999</v>
          </cell>
          <cell r="O19">
            <v>203.16780000000003</v>
          </cell>
          <cell r="P19">
            <v>200.08950000000002</v>
          </cell>
          <cell r="U19">
            <v>2059.3826999999997</v>
          </cell>
          <cell r="V19">
            <v>1947.7115999999999</v>
          </cell>
          <cell r="W19">
            <v>2722.3969999999999</v>
          </cell>
          <cell r="X19">
            <v>111.6710999999998</v>
          </cell>
          <cell r="Y19">
            <v>-663.01430000000028</v>
          </cell>
        </row>
        <row r="20">
          <cell r="A20">
            <v>8</v>
          </cell>
          <cell r="B20" t="str">
            <v>Concession Cost</v>
          </cell>
          <cell r="E20">
            <v>10.357600000000001</v>
          </cell>
          <cell r="F20">
            <v>10.593000000000002</v>
          </cell>
          <cell r="G20">
            <v>14.124000000000001</v>
          </cell>
          <cell r="H20">
            <v>11.299200000000001</v>
          </cell>
          <cell r="I20">
            <v>12.2408</v>
          </cell>
          <cell r="J20">
            <v>16.7134</v>
          </cell>
          <cell r="K20">
            <v>11.299200000000001</v>
          </cell>
          <cell r="L20">
            <v>12.947000000000001</v>
          </cell>
          <cell r="M20">
            <v>15.301</v>
          </cell>
          <cell r="N20">
            <v>11.77</v>
          </cell>
          <cell r="O20">
            <v>15.5364</v>
          </cell>
          <cell r="P20">
            <v>15.301</v>
          </cell>
          <cell r="T20">
            <v>0</v>
          </cell>
          <cell r="U20">
            <v>157.48259999999999</v>
          </cell>
          <cell r="V20">
            <v>138.25742000000002</v>
          </cell>
          <cell r="W20">
            <v>207.95099999999999</v>
          </cell>
          <cell r="X20">
            <v>19.225179999999966</v>
          </cell>
          <cell r="Y20">
            <v>-50.468400000000003</v>
          </cell>
        </row>
        <row r="21">
          <cell r="A21">
            <v>9</v>
          </cell>
          <cell r="B21" t="str">
            <v>Less Concession Rebates</v>
          </cell>
          <cell r="E21">
            <v>-1.1770000000000003</v>
          </cell>
          <cell r="F21">
            <v>-1.2037500000000001</v>
          </cell>
          <cell r="G21">
            <v>-1.605</v>
          </cell>
          <cell r="H21">
            <v>-1.284</v>
          </cell>
          <cell r="I21">
            <v>-1.391</v>
          </cell>
          <cell r="J21">
            <v>-1.8992500000000001</v>
          </cell>
          <cell r="K21">
            <v>-1.284</v>
          </cell>
          <cell r="L21">
            <v>-1.4712499999999999</v>
          </cell>
          <cell r="M21">
            <v>-1.73875</v>
          </cell>
          <cell r="N21">
            <v>-1.3374999999999999</v>
          </cell>
          <cell r="O21">
            <v>-1.7655000000000003</v>
          </cell>
          <cell r="P21">
            <v>-1.73875</v>
          </cell>
          <cell r="U21">
            <v>-17.89575</v>
          </cell>
          <cell r="V21">
            <v>-22.54</v>
          </cell>
          <cell r="W21">
            <v>-37.252000000000002</v>
          </cell>
          <cell r="X21">
            <v>4.6442499999999995</v>
          </cell>
          <cell r="Y21">
            <v>19.356249999999999</v>
          </cell>
        </row>
        <row r="22">
          <cell r="A22">
            <v>10</v>
          </cell>
          <cell r="B22" t="str">
            <v>Advertising Cost</v>
          </cell>
          <cell r="E22">
            <v>6.6994400000000009</v>
          </cell>
          <cell r="F22">
            <v>6.8516999999999992</v>
          </cell>
          <cell r="G22">
            <v>9.1356000000000002</v>
          </cell>
          <cell r="H22">
            <v>7.3084799999999994</v>
          </cell>
          <cell r="I22">
            <v>7.9175199999999997</v>
          </cell>
          <cell r="J22">
            <v>10.810459999999999</v>
          </cell>
          <cell r="K22">
            <v>7.3084799999999994</v>
          </cell>
          <cell r="L22">
            <v>8.3742999999999999</v>
          </cell>
          <cell r="M22">
            <v>9.8969000000000005</v>
          </cell>
          <cell r="N22">
            <v>7.6129999999999995</v>
          </cell>
          <cell r="O22">
            <v>10.049160000000001</v>
          </cell>
          <cell r="P22">
            <v>9.8969000000000005</v>
          </cell>
          <cell r="T22">
            <v>0</v>
          </cell>
          <cell r="U22">
            <v>101.86194</v>
          </cell>
          <cell r="V22">
            <v>105.82353999999998</v>
          </cell>
          <cell r="W22">
            <v>137.756</v>
          </cell>
          <cell r="X22">
            <v>-3.9615999999999758</v>
          </cell>
          <cell r="Y22">
            <v>-35.894059999999996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0.58256000000000008</v>
          </cell>
          <cell r="F23">
            <v>0.5958</v>
          </cell>
          <cell r="G23">
            <v>0.7944</v>
          </cell>
          <cell r="H23">
            <v>0.63551999999999997</v>
          </cell>
          <cell r="I23">
            <v>0.68847999999999998</v>
          </cell>
          <cell r="J23">
            <v>0.94003999999999999</v>
          </cell>
          <cell r="K23">
            <v>0.63551999999999997</v>
          </cell>
          <cell r="L23">
            <v>0.72820000000000007</v>
          </cell>
          <cell r="M23">
            <v>0.86060000000000003</v>
          </cell>
          <cell r="N23">
            <v>0.66200000000000003</v>
          </cell>
          <cell r="O23">
            <v>0.87384000000000006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8.8575599999999994</v>
          </cell>
          <cell r="V23">
            <v>8.3303318799999992</v>
          </cell>
          <cell r="W23">
            <v>11.652450000000002</v>
          </cell>
          <cell r="X23">
            <v>0.52722812000000019</v>
          </cell>
          <cell r="Y23">
            <v>-2.7948900000000023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28.146414076896551</v>
          </cell>
          <cell r="F24">
            <v>28.146414076896551</v>
          </cell>
          <cell r="G24">
            <v>29.246414076896553</v>
          </cell>
          <cell r="H24">
            <v>28.146414076896551</v>
          </cell>
          <cell r="I24">
            <v>28.146414076896551</v>
          </cell>
          <cell r="J24">
            <v>29.246414076896553</v>
          </cell>
          <cell r="K24">
            <v>28.681991757996553</v>
          </cell>
          <cell r="L24">
            <v>28.681991757996553</v>
          </cell>
          <cell r="M24">
            <v>29.781991757996554</v>
          </cell>
          <cell r="N24">
            <v>28.681991757996553</v>
          </cell>
          <cell r="O24">
            <v>29.781991757996554</v>
          </cell>
          <cell r="P24">
            <v>29.781991757996554</v>
          </cell>
          <cell r="R24">
            <v>0</v>
          </cell>
          <cell r="S24">
            <v>0</v>
          </cell>
          <cell r="T24">
            <v>0</v>
          </cell>
          <cell r="U24">
            <v>346.4704350093586</v>
          </cell>
          <cell r="V24">
            <v>437.46495666666669</v>
          </cell>
          <cell r="W24">
            <v>559.02800000000002</v>
          </cell>
          <cell r="X24">
            <v>-90.994521657308098</v>
          </cell>
          <cell r="Y24">
            <v>-212.55756499064142</v>
          </cell>
        </row>
        <row r="25">
          <cell r="B25" t="str">
            <v>TOTAL COST</v>
          </cell>
          <cell r="C25">
            <v>0</v>
          </cell>
          <cell r="E25">
            <v>180.05421407689659</v>
          </cell>
          <cell r="F25">
            <v>183.5066640768965</v>
          </cell>
          <cell r="G25">
            <v>236.39341407689656</v>
          </cell>
          <cell r="H25">
            <v>193.86401407689658</v>
          </cell>
          <cell r="I25">
            <v>207.67381407689658</v>
          </cell>
          <cell r="J25">
            <v>274.37036407689658</v>
          </cell>
          <cell r="K25">
            <v>194.39959175799657</v>
          </cell>
          <cell r="L25">
            <v>218.56674175799657</v>
          </cell>
          <cell r="M25">
            <v>254.19124175799655</v>
          </cell>
          <cell r="N25">
            <v>201.30449175799657</v>
          </cell>
          <cell r="O25">
            <v>257.64369175799658</v>
          </cell>
          <cell r="P25">
            <v>254.19124175799655</v>
          </cell>
          <cell r="R25">
            <v>0</v>
          </cell>
          <cell r="S25">
            <v>0</v>
          </cell>
          <cell r="T25">
            <v>0</v>
          </cell>
          <cell r="U25">
            <v>2656.1594850093588</v>
          </cell>
          <cell r="V25">
            <v>2615.0478485466665</v>
          </cell>
          <cell r="W25">
            <v>3601.5324499999997</v>
          </cell>
          <cell r="X25">
            <v>41.111636462692331</v>
          </cell>
          <cell r="Y25">
            <v>-945.37296499064087</v>
          </cell>
        </row>
        <row r="27">
          <cell r="B27" t="str">
            <v>GROSS MARGIN</v>
          </cell>
          <cell r="C27">
            <v>0</v>
          </cell>
          <cell r="E27">
            <v>198.24341092310345</v>
          </cell>
          <cell r="F27">
            <v>202.48096092310348</v>
          </cell>
          <cell r="G27">
            <v>266.94421092310347</v>
          </cell>
          <cell r="H27">
            <v>215.19361092310345</v>
          </cell>
          <cell r="I27">
            <v>232.14381092310344</v>
          </cell>
          <cell r="J27">
            <v>314.55726092310346</v>
          </cell>
          <cell r="K27">
            <v>214.65803324200346</v>
          </cell>
          <cell r="L27">
            <v>246.3208832420035</v>
          </cell>
          <cell r="M27">
            <v>287.59638324200353</v>
          </cell>
          <cell r="N27">
            <v>223.13313324200345</v>
          </cell>
          <cell r="O27">
            <v>290.83393324200341</v>
          </cell>
          <cell r="P27">
            <v>287.59638324200353</v>
          </cell>
          <cell r="R27">
            <v>0</v>
          </cell>
          <cell r="S27">
            <v>0</v>
          </cell>
          <cell r="T27">
            <v>0</v>
          </cell>
          <cell r="U27">
            <v>2979.7020149906416</v>
          </cell>
          <cell r="V27">
            <v>2708.455231453333</v>
          </cell>
          <cell r="W27">
            <v>3407.4805500000002</v>
          </cell>
          <cell r="X27">
            <v>271.2467835373086</v>
          </cell>
          <cell r="Y27">
            <v>-427.77853500935862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0.15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0.15</v>
          </cell>
          <cell r="V29">
            <v>0.15</v>
          </cell>
          <cell r="W29">
            <v>1.8</v>
          </cell>
          <cell r="X29">
            <v>0</v>
          </cell>
          <cell r="Y29">
            <v>-1.65</v>
          </cell>
        </row>
        <row r="30">
          <cell r="A30">
            <v>14</v>
          </cell>
          <cell r="B30" t="str">
            <v>Light, Heat and Power</v>
          </cell>
          <cell r="E30">
            <v>15.3</v>
          </cell>
          <cell r="F30">
            <v>15.3</v>
          </cell>
          <cell r="G30">
            <v>15.3</v>
          </cell>
          <cell r="H30">
            <v>15.3</v>
          </cell>
          <cell r="I30">
            <v>15.3</v>
          </cell>
          <cell r="J30">
            <v>15.3</v>
          </cell>
          <cell r="K30">
            <v>15.3</v>
          </cell>
          <cell r="L30">
            <v>15.3</v>
          </cell>
          <cell r="M30">
            <v>15.3</v>
          </cell>
          <cell r="N30">
            <v>15.3</v>
          </cell>
          <cell r="O30">
            <v>15.3</v>
          </cell>
          <cell r="P30">
            <v>15.3</v>
          </cell>
          <cell r="Q30" t="str">
            <v/>
          </cell>
          <cell r="R30">
            <v>19</v>
          </cell>
          <cell r="S30">
            <v>19</v>
          </cell>
          <cell r="T30">
            <v>0</v>
          </cell>
          <cell r="U30">
            <v>183.6</v>
          </cell>
          <cell r="V30">
            <v>195.09496000000001</v>
          </cell>
          <cell r="W30">
            <v>238.048</v>
          </cell>
          <cell r="X30">
            <v>-11.494959999999992</v>
          </cell>
          <cell r="Y30">
            <v>-54.447999999999979</v>
          </cell>
        </row>
        <row r="31">
          <cell r="A31">
            <v>15</v>
          </cell>
          <cell r="B31" t="str">
            <v>Repair &amp; Maintenance</v>
          </cell>
          <cell r="E31">
            <v>13.007</v>
          </cell>
          <cell r="F31">
            <v>13.007</v>
          </cell>
          <cell r="G31">
            <v>13.007</v>
          </cell>
          <cell r="H31">
            <v>18.006999999999998</v>
          </cell>
          <cell r="I31">
            <v>13.007</v>
          </cell>
          <cell r="J31">
            <v>13.007</v>
          </cell>
          <cell r="K31">
            <v>13.007</v>
          </cell>
          <cell r="L31">
            <v>13.007</v>
          </cell>
          <cell r="M31">
            <v>13.007</v>
          </cell>
          <cell r="N31">
            <v>13.007</v>
          </cell>
          <cell r="O31">
            <v>13.007</v>
          </cell>
          <cell r="P31">
            <v>13.007</v>
          </cell>
          <cell r="Q31" t="str">
            <v/>
          </cell>
          <cell r="R31">
            <v>10.95</v>
          </cell>
          <cell r="S31">
            <v>10.95</v>
          </cell>
          <cell r="T31">
            <v>0</v>
          </cell>
          <cell r="U31">
            <v>161.08400000000003</v>
          </cell>
          <cell r="V31">
            <v>167.58857666666665</v>
          </cell>
          <cell r="W31">
            <v>234.62100000000001</v>
          </cell>
          <cell r="X31">
            <v>-6.5045766666666225</v>
          </cell>
          <cell r="Y31">
            <v>-73.536999999999978</v>
          </cell>
        </row>
        <row r="32">
          <cell r="A32">
            <v>16</v>
          </cell>
          <cell r="B32" t="str">
            <v>Common Area Maintenance</v>
          </cell>
          <cell r="E32">
            <v>18.853999999999999</v>
          </cell>
          <cell r="F32">
            <v>18.853999999999999</v>
          </cell>
          <cell r="G32">
            <v>18.853999999999999</v>
          </cell>
          <cell r="H32">
            <v>18.853999999999999</v>
          </cell>
          <cell r="I32">
            <v>18.853999999999999</v>
          </cell>
          <cell r="J32">
            <v>18.853999999999999</v>
          </cell>
          <cell r="K32">
            <v>18.853999999999999</v>
          </cell>
          <cell r="L32">
            <v>18.853999999999999</v>
          </cell>
          <cell r="M32">
            <v>18.853999999999999</v>
          </cell>
          <cell r="N32">
            <v>18.853999999999999</v>
          </cell>
          <cell r="O32">
            <v>18.853999999999999</v>
          </cell>
          <cell r="P32">
            <v>18.853999999999999</v>
          </cell>
          <cell r="T32">
            <v>0</v>
          </cell>
          <cell r="U32">
            <v>226.24799999999993</v>
          </cell>
          <cell r="V32">
            <v>228.36</v>
          </cell>
          <cell r="W32">
            <v>226.24799999999999</v>
          </cell>
          <cell r="X32">
            <v>-2.11200000000008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21.498704140768968</v>
          </cell>
          <cell r="F33">
            <v>21.687184140768967</v>
          </cell>
          <cell r="G33">
            <v>21.540104140768971</v>
          </cell>
          <cell r="H33">
            <v>21.687184140768967</v>
          </cell>
          <cell r="I33">
            <v>21.529104140768968</v>
          </cell>
          <cell r="J33">
            <v>21.698184140768969</v>
          </cell>
          <cell r="K33">
            <v>21.692539917579968</v>
          </cell>
          <cell r="L33">
            <v>44.319299917579961</v>
          </cell>
          <cell r="M33">
            <v>23.203539917579967</v>
          </cell>
          <cell r="N33">
            <v>21.534459917579969</v>
          </cell>
          <cell r="O33">
            <v>21.703539917579967</v>
          </cell>
          <cell r="P33">
            <v>21.545459917579969</v>
          </cell>
          <cell r="R33">
            <v>0</v>
          </cell>
          <cell r="S33">
            <v>0</v>
          </cell>
          <cell r="T33">
            <v>0</v>
          </cell>
          <cell r="U33">
            <v>283.63930435009365</v>
          </cell>
          <cell r="V33">
            <v>303.58615905333329</v>
          </cell>
          <cell r="W33">
            <v>397.10354999999998</v>
          </cell>
          <cell r="X33">
            <v>-19.946854703239637</v>
          </cell>
          <cell r="Y33">
            <v>-113.46424564990633</v>
          </cell>
        </row>
        <row r="35">
          <cell r="B35" t="str">
            <v>Total Overhead Expenses</v>
          </cell>
          <cell r="C35">
            <v>0</v>
          </cell>
          <cell r="E35">
            <v>68.809704140768972</v>
          </cell>
          <cell r="F35">
            <v>68.848184140768964</v>
          </cell>
          <cell r="G35">
            <v>68.701104140768976</v>
          </cell>
          <cell r="H35">
            <v>73.848184140768964</v>
          </cell>
          <cell r="I35">
            <v>68.690104140768966</v>
          </cell>
          <cell r="J35">
            <v>68.859184140768974</v>
          </cell>
          <cell r="K35">
            <v>68.853539917579965</v>
          </cell>
          <cell r="L35">
            <v>91.48029991757997</v>
          </cell>
          <cell r="M35">
            <v>70.364539917579975</v>
          </cell>
          <cell r="N35">
            <v>68.695459917579967</v>
          </cell>
          <cell r="O35">
            <v>68.864539917579975</v>
          </cell>
          <cell r="P35">
            <v>68.706459917579963</v>
          </cell>
          <cell r="R35">
            <v>0</v>
          </cell>
          <cell r="S35">
            <v>0</v>
          </cell>
          <cell r="T35">
            <v>0</v>
          </cell>
          <cell r="U35">
            <v>854.72130435009365</v>
          </cell>
          <cell r="V35">
            <v>894.77969571999995</v>
          </cell>
          <cell r="W35">
            <v>1097.8205500000001</v>
          </cell>
          <cell r="X35">
            <v>-40.058391369906303</v>
          </cell>
          <cell r="Y35">
            <v>-243.09924564990649</v>
          </cell>
        </row>
        <row r="37">
          <cell r="B37" t="str">
            <v>E.B.I.T.D.</v>
          </cell>
          <cell r="C37">
            <v>0</v>
          </cell>
          <cell r="E37">
            <v>129.43370678233447</v>
          </cell>
          <cell r="F37">
            <v>133.63277678233453</v>
          </cell>
          <cell r="G37">
            <v>198.24310678233451</v>
          </cell>
          <cell r="H37">
            <v>141.34542678233447</v>
          </cell>
          <cell r="I37">
            <v>163.45370678233448</v>
          </cell>
          <cell r="J37">
            <v>245.69807678233448</v>
          </cell>
          <cell r="K37">
            <v>145.8044933244235</v>
          </cell>
          <cell r="L37">
            <v>154.84058332442353</v>
          </cell>
          <cell r="M37">
            <v>217.23184332442355</v>
          </cell>
          <cell r="N37">
            <v>154.43767332442349</v>
          </cell>
          <cell r="O37">
            <v>221.96939332442344</v>
          </cell>
          <cell r="P37">
            <v>218.88992332442356</v>
          </cell>
          <cell r="R37">
            <v>0</v>
          </cell>
          <cell r="S37">
            <v>0</v>
          </cell>
          <cell r="T37">
            <v>0</v>
          </cell>
          <cell r="U37">
            <v>2124.9807106405478</v>
          </cell>
          <cell r="V37">
            <v>1813.6755357333332</v>
          </cell>
          <cell r="W37">
            <v>2309.66</v>
          </cell>
          <cell r="X37">
            <v>311.30517490721491</v>
          </cell>
          <cell r="Y37">
            <v>-184.67928935945213</v>
          </cell>
        </row>
        <row r="39">
          <cell r="A39">
            <v>18</v>
          </cell>
          <cell r="B39" t="str">
            <v>Depreciation</v>
          </cell>
          <cell r="E39">
            <v>28.535173611111112</v>
          </cell>
          <cell r="F39">
            <v>28.535173611111112</v>
          </cell>
          <cell r="G39">
            <v>28.535173611111112</v>
          </cell>
          <cell r="H39">
            <v>32.851840277777775</v>
          </cell>
          <cell r="I39">
            <v>32.851840277777775</v>
          </cell>
          <cell r="J39">
            <v>32.851840277777775</v>
          </cell>
          <cell r="K39">
            <v>32.851840277777775</v>
          </cell>
          <cell r="L39">
            <v>32.851840277777775</v>
          </cell>
          <cell r="M39">
            <v>32.851840277777775</v>
          </cell>
          <cell r="N39">
            <v>32.851840277777775</v>
          </cell>
          <cell r="O39">
            <v>32.851840277777775</v>
          </cell>
          <cell r="P39">
            <v>32.851840277777775</v>
          </cell>
          <cell r="Q39" t="str">
            <v/>
          </cell>
          <cell r="R39" t="e">
            <v>#REF!</v>
          </cell>
          <cell r="S39" t="e">
            <v>#REF!</v>
          </cell>
          <cell r="T39">
            <v>0</v>
          </cell>
          <cell r="U39">
            <v>381.27208333333334</v>
          </cell>
          <cell r="V39">
            <v>336.86984990740746</v>
          </cell>
          <cell r="W39">
            <v>304.35500000000002</v>
          </cell>
          <cell r="X39">
            <v>44.402233425925886</v>
          </cell>
          <cell r="Y39">
            <v>76.917083333333323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25.629000000000001</v>
          </cell>
          <cell r="X40">
            <v>-2.63</v>
          </cell>
          <cell r="Y40">
            <v>-25.629000000000001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691.80187095890415</v>
          </cell>
          <cell r="W41">
            <v>828.08799999999997</v>
          </cell>
          <cell r="X41">
            <v>-691.80187095890415</v>
          </cell>
          <cell r="Y41">
            <v>-828.08799999999997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10.766209999999997</v>
          </cell>
          <cell r="W43">
            <v>19.210999999999999</v>
          </cell>
          <cell r="X43">
            <v>-10.766209999999997</v>
          </cell>
          <cell r="Y43">
            <v>-19.210999999999999</v>
          </cell>
        </row>
        <row r="44">
          <cell r="B44" t="str">
            <v>E.B.T.</v>
          </cell>
          <cell r="C44">
            <v>0</v>
          </cell>
          <cell r="E44">
            <v>100.89853317122336</v>
          </cell>
          <cell r="F44">
            <v>105.09760317122343</v>
          </cell>
          <cell r="G44">
            <v>169.7079331712234</v>
          </cell>
          <cell r="H44">
            <v>108.4935865045567</v>
          </cell>
          <cell r="I44">
            <v>130.60186650455671</v>
          </cell>
          <cell r="J44">
            <v>212.84623650455671</v>
          </cell>
          <cell r="K44">
            <v>112.95265304664574</v>
          </cell>
          <cell r="L44">
            <v>121.98874304664577</v>
          </cell>
          <cell r="M44">
            <v>184.38000304664578</v>
          </cell>
          <cell r="N44">
            <v>121.58583304664572</v>
          </cell>
          <cell r="O44">
            <v>189.11755304664567</v>
          </cell>
          <cell r="P44">
            <v>186.0380830466458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1743.7086273072146</v>
          </cell>
          <cell r="V44">
            <v>793.14002486702134</v>
          </cell>
          <cell r="W44">
            <v>1170.799</v>
          </cell>
          <cell r="X44">
            <v>950.56860244019322</v>
          </cell>
          <cell r="Y44">
            <v>572.90962730721458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100.89853317122336</v>
          </cell>
          <cell r="F50">
            <v>105.09760317122343</v>
          </cell>
          <cell r="G50">
            <v>169.7079331712234</v>
          </cell>
          <cell r="H50">
            <v>108.4935865045567</v>
          </cell>
          <cell r="I50">
            <v>130.60186650455671</v>
          </cell>
          <cell r="J50">
            <v>212.84623650455671</v>
          </cell>
          <cell r="K50">
            <v>112.95265304664574</v>
          </cell>
          <cell r="L50">
            <v>121.98874304664577</v>
          </cell>
          <cell r="M50">
            <v>184.38000304664578</v>
          </cell>
          <cell r="N50">
            <v>121.58583304664572</v>
          </cell>
          <cell r="O50">
            <v>189.11755304664567</v>
          </cell>
          <cell r="P50">
            <v>186.0380830466458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1743.7086273072146</v>
          </cell>
          <cell r="V50">
            <v>793.14002486702134</v>
          </cell>
          <cell r="W50">
            <v>1170.799</v>
          </cell>
          <cell r="X50">
            <v>950.56860244019322</v>
          </cell>
          <cell r="Y50">
            <v>572.90962730721458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43.12</v>
          </cell>
          <cell r="F54">
            <v>44.1</v>
          </cell>
          <cell r="G54">
            <v>58.8</v>
          </cell>
          <cell r="H54">
            <v>47.04</v>
          </cell>
          <cell r="I54">
            <v>50.96</v>
          </cell>
          <cell r="J54">
            <v>69.58</v>
          </cell>
          <cell r="K54">
            <v>47.04</v>
          </cell>
          <cell r="L54">
            <v>53.9</v>
          </cell>
          <cell r="M54">
            <v>63.7</v>
          </cell>
          <cell r="N54">
            <v>49</v>
          </cell>
          <cell r="O54">
            <v>64.680000000000007</v>
          </cell>
          <cell r="P54">
            <v>63.7</v>
          </cell>
          <cell r="T54">
            <v>0</v>
          </cell>
          <cell r="U54">
            <v>655.62</v>
          </cell>
          <cell r="V54">
            <v>627.029</v>
          </cell>
          <cell r="W54">
            <v>859.61300000000006</v>
          </cell>
          <cell r="X54">
            <v>28.591000000000008</v>
          </cell>
          <cell r="Y54">
            <v>-203.99300000000005</v>
          </cell>
        </row>
        <row r="55">
          <cell r="A55">
            <v>28</v>
          </cell>
          <cell r="B55" t="str">
            <v>Admissions</v>
          </cell>
          <cell r="E55">
            <v>44</v>
          </cell>
          <cell r="F55">
            <v>45</v>
          </cell>
          <cell r="G55">
            <v>60</v>
          </cell>
          <cell r="H55">
            <v>48</v>
          </cell>
          <cell r="I55">
            <v>52</v>
          </cell>
          <cell r="J55">
            <v>71</v>
          </cell>
          <cell r="K55">
            <v>48</v>
          </cell>
          <cell r="L55">
            <v>55</v>
          </cell>
          <cell r="M55">
            <v>65</v>
          </cell>
          <cell r="N55">
            <v>50</v>
          </cell>
          <cell r="O55">
            <v>66</v>
          </cell>
          <cell r="P55">
            <v>65</v>
          </cell>
          <cell r="T55">
            <v>0</v>
          </cell>
          <cell r="U55">
            <v>669</v>
          </cell>
          <cell r="V55">
            <v>627.029</v>
          </cell>
          <cell r="W55">
            <v>859.61300000000006</v>
          </cell>
          <cell r="X55">
            <v>41.971000000000004</v>
          </cell>
          <cell r="Y55">
            <v>-190.61300000000006</v>
          </cell>
        </row>
        <row r="56">
          <cell r="B56" t="str">
            <v>Utilisation Rate</v>
          </cell>
          <cell r="E56">
            <v>0.20299697349966783</v>
          </cell>
          <cell r="F56">
            <v>0.20761054107920573</v>
          </cell>
          <cell r="G56">
            <v>0.22145124381781944</v>
          </cell>
          <cell r="H56">
            <v>0.22145124381781944</v>
          </cell>
          <cell r="I56">
            <v>0.23990551413597105</v>
          </cell>
          <cell r="J56">
            <v>0.26205063851775301</v>
          </cell>
          <cell r="K56">
            <v>0.22145124381781944</v>
          </cell>
          <cell r="L56">
            <v>0.25374621687458476</v>
          </cell>
          <cell r="M56">
            <v>0.23990551413597105</v>
          </cell>
          <cell r="N56">
            <v>0.23067837897689525</v>
          </cell>
          <cell r="O56">
            <v>0.2435963681996014</v>
          </cell>
          <cell r="P56">
            <v>0.29988189266996385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0.2374212854392968</v>
          </cell>
          <cell r="V56">
            <v>0.22252620506385176</v>
          </cell>
          <cell r="W56">
            <v>0.28884243675030963</v>
          </cell>
          <cell r="X56">
            <v>1.4895080375445041E-2</v>
          </cell>
          <cell r="Y56">
            <v>-5.1421151311012825E-2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6.6427006406402258</v>
          </cell>
          <cell r="W57">
            <v>6.7777302111531581</v>
          </cell>
          <cell r="X57">
            <v>-2.2700640640226588E-2</v>
          </cell>
          <cell r="Y57">
            <v>-0.15773021115315888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2.5406800479118481E-2</v>
          </cell>
          <cell r="W58">
            <v>2.3644126342528823E-2</v>
          </cell>
          <cell r="X58">
            <v>-2.4068004791184781E-3</v>
          </cell>
          <cell r="Y58">
            <v>-6.4412634252881962E-4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0.17648917202892347</v>
          </cell>
          <cell r="W59">
            <v>0.21856466069142125</v>
          </cell>
          <cell r="X59">
            <v>1.8510827971076532E-2</v>
          </cell>
          <cell r="Y59">
            <v>-2.3564660691421241E-2</v>
          </cell>
        </row>
        <row r="60">
          <cell r="B60" t="str">
            <v>Concess. Rev per Patron (S$)</v>
          </cell>
          <cell r="C60" t="str">
            <v>N.A.</v>
          </cell>
          <cell r="E60">
            <v>1.07</v>
          </cell>
          <cell r="F60">
            <v>1.07</v>
          </cell>
          <cell r="G60">
            <v>1.07</v>
          </cell>
          <cell r="H60">
            <v>1.07</v>
          </cell>
          <cell r="I60">
            <v>1.07</v>
          </cell>
          <cell r="J60">
            <v>1.07</v>
          </cell>
          <cell r="K60">
            <v>1.07</v>
          </cell>
          <cell r="L60">
            <v>1.07</v>
          </cell>
          <cell r="M60">
            <v>1.07</v>
          </cell>
          <cell r="N60">
            <v>1.07</v>
          </cell>
          <cell r="O60">
            <v>1.07</v>
          </cell>
          <cell r="P60">
            <v>1.07</v>
          </cell>
          <cell r="R60" t="str">
            <v>N.A.</v>
          </cell>
          <cell r="S60" t="str">
            <v>N.A.</v>
          </cell>
          <cell r="U60">
            <v>1.07</v>
          </cell>
          <cell r="V60">
            <v>1.045666149412547</v>
          </cell>
          <cell r="W60">
            <v>0.90854838165546581</v>
          </cell>
          <cell r="X60">
            <v>2.4333850587452854E-2</v>
          </cell>
          <cell r="Y60">
            <v>0.16145161834453403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0.46761920846783839</v>
          </cell>
          <cell r="W61">
            <v>0.46726602559976654</v>
          </cell>
          <cell r="X61">
            <v>-2.6192084678384187E-3</v>
          </cell>
          <cell r="Y61">
            <v>-2.2660255997665746E-3</v>
          </cell>
        </row>
        <row r="62">
          <cell r="B62" t="str">
            <v>Direct Payroll : Net Box</v>
          </cell>
          <cell r="C62" t="str">
            <v>N.A.</v>
          </cell>
          <cell r="E62">
            <v>9.6630095018183704E-2</v>
          </cell>
          <cell r="F62">
            <v>9.4482759573335198E-2</v>
          </cell>
          <cell r="G62">
            <v>7.3631455379900693E-2</v>
          </cell>
          <cell r="H62">
            <v>8.8577587100001742E-2</v>
          </cell>
          <cell r="I62">
            <v>8.176392655384776E-2</v>
          </cell>
          <cell r="J62">
            <v>6.2223765109775231E-2</v>
          </cell>
          <cell r="K62">
            <v>9.026306570366488E-2</v>
          </cell>
          <cell r="L62">
            <v>7.8775039159562077E-2</v>
          </cell>
          <cell r="M62">
            <v>6.9212158396459569E-2</v>
          </cell>
          <cell r="N62">
            <v>8.6652543075518285E-2</v>
          </cell>
          <cell r="O62">
            <v>6.8163489329846547E-2</v>
          </cell>
          <cell r="P62">
            <v>6.9212158396459569E-2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7.82315750634167E-2</v>
          </cell>
          <cell r="V62">
            <v>0.1050294185077934</v>
          </cell>
          <cell r="W62">
            <v>9.5950293715055632E-2</v>
          </cell>
          <cell r="X62">
            <v>-2.6797843444376704E-2</v>
          </cell>
          <cell r="Y62">
            <v>-1.7718718651638932E-2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8.3184815217214061E-2</v>
          </cell>
          <cell r="F63">
            <v>8.133626376794266E-2</v>
          </cell>
          <cell r="G63">
            <v>6.3386246373854691E-2</v>
          </cell>
          <cell r="H63">
            <v>7.6252747282446229E-2</v>
          </cell>
          <cell r="I63">
            <v>7.0387151337642673E-2</v>
          </cell>
          <cell r="J63">
            <v>5.356584200607438E-2</v>
          </cell>
          <cell r="K63">
            <v>7.7703705456210859E-2</v>
          </cell>
          <cell r="L63">
            <v>6.7814142943602204E-2</v>
          </cell>
          <cell r="M63">
            <v>5.958185807341513E-2</v>
          </cell>
          <cell r="N63">
            <v>7.459555723796242E-2</v>
          </cell>
          <cell r="O63">
            <v>5.8679102648060352E-2</v>
          </cell>
          <cell r="P63">
            <v>5.958185807341513E-2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6.7346297388793053E-2</v>
          </cell>
          <cell r="V63">
            <v>9.0744758237919707E-2</v>
          </cell>
          <cell r="W63">
            <v>8.4608591352648047E-2</v>
          </cell>
          <cell r="X63">
            <v>-2.3398460849126654E-2</v>
          </cell>
          <cell r="Y63">
            <v>-1.7262293963854994E-2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0.63969122902037612</v>
          </cell>
          <cell r="F64">
            <v>0.62547586837547897</v>
          </cell>
          <cell r="G64">
            <v>0.48744023461494257</v>
          </cell>
          <cell r="H64">
            <v>0.58638362660201149</v>
          </cell>
          <cell r="I64">
            <v>0.5412771937864721</v>
          </cell>
          <cell r="J64">
            <v>0.41192132502671203</v>
          </cell>
          <cell r="K64">
            <v>0.59754149495826148</v>
          </cell>
          <cell r="L64">
            <v>0.52149075923630095</v>
          </cell>
          <cell r="M64">
            <v>0.45818448858456234</v>
          </cell>
          <cell r="N64">
            <v>0.573639835159931</v>
          </cell>
          <cell r="O64">
            <v>0.45124229936358418</v>
          </cell>
          <cell r="P64">
            <v>0.45818448858456234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0.51789302691981853</v>
          </cell>
          <cell r="V64">
            <v>0.69767898560778963</v>
          </cell>
          <cell r="W64">
            <v>0.65032520448155151</v>
          </cell>
          <cell r="X64">
            <v>-0.17978595868797109</v>
          </cell>
          <cell r="Y64">
            <v>-0.13243217756173298</v>
          </cell>
        </row>
        <row r="65">
          <cell r="B65" t="str">
            <v>Gross Margin :Total Rev</v>
          </cell>
          <cell r="C65" t="str">
            <v>N.A.</v>
          </cell>
          <cell r="E65">
            <v>0.52404085519464583</v>
          </cell>
          <cell r="F65">
            <v>0.52457889271217828</v>
          </cell>
          <cell r="G65">
            <v>0.53034821492453199</v>
          </cell>
          <cell r="H65">
            <v>0.52607162847313615</v>
          </cell>
          <cell r="I65">
            <v>0.52781834498584146</v>
          </cell>
          <cell r="J65">
            <v>0.53411870588190435</v>
          </cell>
          <cell r="K65">
            <v>0.52476233206019185</v>
          </cell>
          <cell r="L65">
            <v>0.52985037672707136</v>
          </cell>
          <cell r="M65">
            <v>0.53082863094557298</v>
          </cell>
          <cell r="N65">
            <v>0.52571478139338712</v>
          </cell>
          <cell r="O65">
            <v>0.53025669596276315</v>
          </cell>
          <cell r="P65">
            <v>0.53082863094557298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0.52870391066044498</v>
          </cell>
          <cell r="V65">
            <v>0.50877311250721269</v>
          </cell>
          <cell r="W65">
            <v>0.4861569738849108</v>
          </cell>
          <cell r="X65">
            <v>1.9930798153232288E-2</v>
          </cell>
          <cell r="Y65">
            <v>4.2546936775534172E-2</v>
          </cell>
        </row>
        <row r="66">
          <cell r="B66" t="str">
            <v>G&amp;A % of total revenue</v>
          </cell>
          <cell r="C66" t="str">
            <v>N.A.</v>
          </cell>
          <cell r="E66">
            <v>5.6830132467178364E-2</v>
          </cell>
          <cell r="F66">
            <v>5.6186216179259549E-2</v>
          </cell>
          <cell r="G66">
            <v>4.2794544001690658E-2</v>
          </cell>
          <cell r="H66">
            <v>5.3017430345587528E-2</v>
          </cell>
          <cell r="I66">
            <v>4.8950071386450161E-2</v>
          </cell>
          <cell r="J66">
            <v>3.684354956310458E-2</v>
          </cell>
          <cell r="K66">
            <v>5.3030523309716977E-2</v>
          </cell>
          <cell r="L66">
            <v>9.5333361299045016E-2</v>
          </cell>
          <cell r="M66">
            <v>4.2827740699282239E-2</v>
          </cell>
          <cell r="N66">
            <v>5.0736453719389202E-2</v>
          </cell>
          <cell r="O66">
            <v>3.9570511044238074E-2</v>
          </cell>
          <cell r="P66">
            <v>3.9767353338090672E-2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5.0327586004392348E-2</v>
          </cell>
          <cell r="V66">
            <v>5.7027516372420942E-2</v>
          </cell>
          <cell r="W66">
            <v>5.6656129757499375E-2</v>
          </cell>
          <cell r="X66">
            <v>-6.6999303680285935E-3</v>
          </cell>
          <cell r="Y66">
            <v>-6.3285437531070271E-3</v>
          </cell>
        </row>
        <row r="67">
          <cell r="B67" t="str">
            <v>E.B.I.T.D. : Total Rev</v>
          </cell>
          <cell r="C67" t="str">
            <v>N.A.</v>
          </cell>
          <cell r="E67">
            <v>0.34214781756119789</v>
          </cell>
          <cell r="F67">
            <v>0.34621000293036475</v>
          </cell>
          <cell r="G67">
            <v>0.39385711883218449</v>
          </cell>
          <cell r="H67">
            <v>0.34553915669542762</v>
          </cell>
          <cell r="I67">
            <v>0.37163973768066816</v>
          </cell>
          <cell r="J67">
            <v>0.41719570682787122</v>
          </cell>
          <cell r="K67">
            <v>0.3564399840350696</v>
          </cell>
          <cell r="L67">
            <v>0.33307099392982015</v>
          </cell>
          <cell r="M67">
            <v>0.40095386697771757</v>
          </cell>
          <cell r="N67">
            <v>0.36386423876635227</v>
          </cell>
          <cell r="O67">
            <v>0.40470090885553162</v>
          </cell>
          <cell r="P67">
            <v>0.4040142543389092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0.37704629729466344</v>
          </cell>
          <cell r="V67">
            <v>0.34069211729155857</v>
          </cell>
          <cell r="W67">
            <v>0.32952713884251605</v>
          </cell>
          <cell r="X67">
            <v>3.6354180003104863E-2</v>
          </cell>
          <cell r="Y67">
            <v>4.7519158452147381E-2</v>
          </cell>
        </row>
        <row r="68">
          <cell r="B68" t="str">
            <v>No of Concession Transactions</v>
          </cell>
          <cell r="E68">
            <v>10</v>
          </cell>
          <cell r="F68">
            <v>12</v>
          </cell>
          <cell r="G68">
            <v>13</v>
          </cell>
          <cell r="H68">
            <v>11</v>
          </cell>
          <cell r="I68">
            <v>13</v>
          </cell>
          <cell r="J68">
            <v>18</v>
          </cell>
          <cell r="K68">
            <v>10</v>
          </cell>
          <cell r="L68">
            <v>13</v>
          </cell>
          <cell r="M68">
            <v>15.744</v>
          </cell>
          <cell r="N68">
            <v>13</v>
          </cell>
          <cell r="O68">
            <v>16</v>
          </cell>
          <cell r="P68">
            <v>15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159.744</v>
          </cell>
          <cell r="V68">
            <v>149.744</v>
          </cell>
          <cell r="W68">
            <v>0</v>
          </cell>
          <cell r="X68">
            <v>10</v>
          </cell>
          <cell r="Y68">
            <v>159.744</v>
          </cell>
        </row>
        <row r="69">
          <cell r="B69" t="str">
            <v>Strike Rate %(No of Trans/Adm)</v>
          </cell>
          <cell r="E69">
            <v>0.22727272727272727</v>
          </cell>
          <cell r="F69">
            <v>0.26666666666666666</v>
          </cell>
          <cell r="G69">
            <v>0.21666666666666667</v>
          </cell>
          <cell r="H69">
            <v>0.22916666666666666</v>
          </cell>
          <cell r="I69">
            <v>0.25</v>
          </cell>
          <cell r="J69">
            <v>0.25352112676056338</v>
          </cell>
          <cell r="K69">
            <v>0.20833333333333334</v>
          </cell>
          <cell r="L69">
            <v>0.23636363636363636</v>
          </cell>
          <cell r="M69">
            <v>0.24221538461538461</v>
          </cell>
          <cell r="N69">
            <v>0.26</v>
          </cell>
          <cell r="O69">
            <v>0.24242424242424243</v>
          </cell>
          <cell r="P69">
            <v>0.23076923076923078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0.23878026905829597</v>
          </cell>
          <cell r="V69">
            <v>0.23881511062486743</v>
          </cell>
          <cell r="W69">
            <v>0</v>
          </cell>
          <cell r="X69">
            <v>-3.4841566571464089E-5</v>
          </cell>
          <cell r="Y69">
            <v>0.23878026905829597</v>
          </cell>
        </row>
        <row r="70">
          <cell r="B70" t="str">
            <v>Ave Sales (Total Sale/No of Trans) (S$)</v>
          </cell>
          <cell r="E70">
            <v>4.7080000000000002</v>
          </cell>
          <cell r="F70">
            <v>4.0125000000000002</v>
          </cell>
          <cell r="G70">
            <v>4.9384615384615387</v>
          </cell>
          <cell r="H70">
            <v>4.669090909090909</v>
          </cell>
          <cell r="I70">
            <v>4.28</v>
          </cell>
          <cell r="J70">
            <v>4.2205555555555554</v>
          </cell>
          <cell r="K70">
            <v>5.1360000000000001</v>
          </cell>
          <cell r="L70">
            <v>4.5269230769230768</v>
          </cell>
          <cell r="M70">
            <v>4.4175558943089426</v>
          </cell>
          <cell r="N70">
            <v>4.115384615384615</v>
          </cell>
          <cell r="O70">
            <v>4.4137500000000003</v>
          </cell>
          <cell r="P70">
            <v>4.6366666666666667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4.481107271634615</v>
          </cell>
          <cell r="V70">
            <v>4.3785594080564154</v>
          </cell>
          <cell r="W70" t="str">
            <v>N.A.</v>
          </cell>
          <cell r="X70">
            <v>0.10254786357819956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21</v>
          </cell>
          <cell r="F71">
            <v>21</v>
          </cell>
          <cell r="G71">
            <v>28</v>
          </cell>
          <cell r="H71">
            <v>23</v>
          </cell>
          <cell r="I71">
            <v>24</v>
          </cell>
          <cell r="J71">
            <v>34</v>
          </cell>
          <cell r="K71">
            <v>20</v>
          </cell>
          <cell r="L71">
            <v>24</v>
          </cell>
          <cell r="M71">
            <v>30</v>
          </cell>
          <cell r="N71">
            <v>22</v>
          </cell>
          <cell r="O71">
            <v>30</v>
          </cell>
          <cell r="P71">
            <v>30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307</v>
          </cell>
          <cell r="V71">
            <v>286</v>
          </cell>
          <cell r="W71">
            <v>0</v>
          </cell>
          <cell r="X71">
            <v>21</v>
          </cell>
          <cell r="Y71">
            <v>307</v>
          </cell>
        </row>
        <row r="72">
          <cell r="B72" t="str">
            <v>Combo Sales as % of Total Sales</v>
          </cell>
          <cell r="E72">
            <v>0.44604927782497872</v>
          </cell>
          <cell r="F72">
            <v>0.43613707165109028</v>
          </cell>
          <cell r="G72">
            <v>0.43613707165109034</v>
          </cell>
          <cell r="H72">
            <v>0.44781931464174457</v>
          </cell>
          <cell r="I72">
            <v>0.43134435657800141</v>
          </cell>
          <cell r="J72">
            <v>0.44754508358562589</v>
          </cell>
          <cell r="K72">
            <v>0.38940809968847351</v>
          </cell>
          <cell r="L72">
            <v>0.4078164825828377</v>
          </cell>
          <cell r="M72">
            <v>0.43134435657800146</v>
          </cell>
          <cell r="N72">
            <v>0.41121495327102803</v>
          </cell>
          <cell r="O72">
            <v>0.42480883602378927</v>
          </cell>
          <cell r="P72">
            <v>0.43134435657800146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0.42887277705600496</v>
          </cell>
          <cell r="V72">
            <v>0.43619969405014475</v>
          </cell>
          <cell r="W72">
            <v>0</v>
          </cell>
          <cell r="X72">
            <v>-7.3269169941397871E-3</v>
          </cell>
          <cell r="Y72">
            <v>0.42887277705600496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69.319999999999993</v>
          </cell>
          <cell r="V73">
            <v>64.545000000000002</v>
          </cell>
          <cell r="W73">
            <v>0</v>
          </cell>
          <cell r="X73">
            <v>4.7749999999999915</v>
          </cell>
          <cell r="Y73">
            <v>69.319999999999993</v>
          </cell>
        </row>
        <row r="74">
          <cell r="B74" t="str">
            <v>Admissions/labour hour paid</v>
          </cell>
          <cell r="E74">
            <v>9.2146596858638734</v>
          </cell>
          <cell r="F74">
            <v>9.4260578131545874</v>
          </cell>
          <cell r="G74">
            <v>8.3507306889352826</v>
          </cell>
          <cell r="H74">
            <v>9.6</v>
          </cell>
          <cell r="I74">
            <v>10.4</v>
          </cell>
          <cell r="J74">
            <v>10.142857142857142</v>
          </cell>
          <cell r="K74">
            <v>9.6</v>
          </cell>
          <cell r="L74">
            <v>9.1666666666666661</v>
          </cell>
          <cell r="M74">
            <v>9.2857142857142865</v>
          </cell>
          <cell r="N74">
            <v>10.902747492368077</v>
          </cell>
          <cell r="O74">
            <v>9.4285714285714288</v>
          </cell>
          <cell r="P74">
            <v>10.833333333333334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9.6508944027697652</v>
          </cell>
          <cell r="V74">
            <v>9.7146022155085596</v>
          </cell>
          <cell r="W74" t="str">
            <v>N.A.</v>
          </cell>
          <cell r="X74">
            <v>-6.3707812738794445E-2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45.376930000000002</v>
          </cell>
          <cell r="W77">
            <v>3.8690000000000002</v>
          </cell>
          <cell r="X77">
            <v>-18.189430000000002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32.137</v>
          </cell>
          <cell r="W78">
            <v>0</v>
          </cell>
          <cell r="X78">
            <v>15.863</v>
          </cell>
          <cell r="Y78">
            <v>48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51.67</v>
          </cell>
          <cell r="W82">
            <v>53.204000000000001</v>
          </cell>
          <cell r="X82">
            <v>-13.606000000000002</v>
          </cell>
          <cell r="Y82">
            <v>-15.14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129.18393</v>
          </cell>
          <cell r="W83">
            <v>57.073</v>
          </cell>
          <cell r="X83">
            <v>-15.932430000000011</v>
          </cell>
          <cell r="Y83">
            <v>56.178499999999993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0.58256000000000008</v>
          </cell>
          <cell r="F86">
            <v>0.5958</v>
          </cell>
          <cell r="G86">
            <v>0.7944</v>
          </cell>
          <cell r="H86">
            <v>0.63551999999999997</v>
          </cell>
          <cell r="I86">
            <v>0.68847999999999998</v>
          </cell>
          <cell r="J86">
            <v>0.94003999999999999</v>
          </cell>
          <cell r="K86">
            <v>0.63551999999999997</v>
          </cell>
          <cell r="L86">
            <v>0.72820000000000007</v>
          </cell>
          <cell r="M86">
            <v>0.86060000000000003</v>
          </cell>
          <cell r="N86">
            <v>0.66200000000000003</v>
          </cell>
          <cell r="O86">
            <v>0.87384000000000006</v>
          </cell>
          <cell r="P86">
            <v>0.86060000000000003</v>
          </cell>
          <cell r="U86">
            <v>8.8575599999999994</v>
          </cell>
          <cell r="V86">
            <v>8.3303318799999992</v>
          </cell>
          <cell r="W86">
            <v>11.652450000000002</v>
          </cell>
          <cell r="X86">
            <v>0.52722812000000019</v>
          </cell>
          <cell r="Y86">
            <v>-2.7948900000000023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0.58256000000000008</v>
          </cell>
          <cell r="F91">
            <v>0.5958</v>
          </cell>
          <cell r="G91">
            <v>0.7944</v>
          </cell>
          <cell r="H91">
            <v>0.63551999999999997</v>
          </cell>
          <cell r="I91">
            <v>0.68847999999999998</v>
          </cell>
          <cell r="J91">
            <v>0.94003999999999999</v>
          </cell>
          <cell r="K91">
            <v>0.63551999999999997</v>
          </cell>
          <cell r="L91">
            <v>0.72820000000000007</v>
          </cell>
          <cell r="M91">
            <v>0.86060000000000003</v>
          </cell>
          <cell r="N91">
            <v>0.66200000000000003</v>
          </cell>
          <cell r="O91">
            <v>0.87384000000000006</v>
          </cell>
          <cell r="P91">
            <v>0.86060000000000003</v>
          </cell>
          <cell r="U91">
            <v>8.8575599999999994</v>
          </cell>
          <cell r="V91">
            <v>8.3303318799999992</v>
          </cell>
          <cell r="W91">
            <v>11.652450000000002</v>
          </cell>
          <cell r="X91">
            <v>0.52722812000000019</v>
          </cell>
          <cell r="Y91">
            <v>-2.7948900000000023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26.039009076896551</v>
          </cell>
          <cell r="F94">
            <v>26.039009076896551</v>
          </cell>
          <cell r="G94">
            <v>27.139009076896553</v>
          </cell>
          <cell r="H94">
            <v>26.039009076896551</v>
          </cell>
          <cell r="I94">
            <v>26.039009076896551</v>
          </cell>
          <cell r="J94">
            <v>27.139009076896553</v>
          </cell>
          <cell r="K94">
            <v>26.574586757996553</v>
          </cell>
          <cell r="L94">
            <v>26.574586757996553</v>
          </cell>
          <cell r="M94">
            <v>27.674586757996554</v>
          </cell>
          <cell r="N94">
            <v>26.574586757996553</v>
          </cell>
          <cell r="O94">
            <v>27.674586757996554</v>
          </cell>
          <cell r="P94">
            <v>27.674586757996554</v>
          </cell>
          <cell r="T94">
            <v>0</v>
          </cell>
          <cell r="U94">
            <v>321.18157500935865</v>
          </cell>
          <cell r="V94">
            <v>402.18689499999999</v>
          </cell>
          <cell r="W94">
            <v>496.024</v>
          </cell>
          <cell r="X94">
            <v>-81.00531999064134</v>
          </cell>
          <cell r="Y94">
            <v>-174.84242499064135</v>
          </cell>
        </row>
        <row r="95">
          <cell r="A95">
            <v>67</v>
          </cell>
          <cell r="B95" t="str">
            <v>Bonus/Commission</v>
          </cell>
          <cell r="E95">
            <v>1.0834049999999997</v>
          </cell>
          <cell r="F95">
            <v>1.0834049999999997</v>
          </cell>
          <cell r="G95">
            <v>1.0834049999999997</v>
          </cell>
          <cell r="H95">
            <v>1.0834049999999997</v>
          </cell>
          <cell r="I95">
            <v>1.0834049999999997</v>
          </cell>
          <cell r="J95">
            <v>1.0834049999999997</v>
          </cell>
          <cell r="K95">
            <v>1.0834049999999997</v>
          </cell>
          <cell r="L95">
            <v>1.0834049999999997</v>
          </cell>
          <cell r="M95">
            <v>1.0834049999999997</v>
          </cell>
          <cell r="N95">
            <v>1.0834049999999997</v>
          </cell>
          <cell r="O95">
            <v>1.0834049999999997</v>
          </cell>
          <cell r="P95">
            <v>1.0834049999999997</v>
          </cell>
          <cell r="T95">
            <v>0</v>
          </cell>
          <cell r="U95">
            <v>13.000859999999994</v>
          </cell>
          <cell r="V95">
            <v>19.007021666666667</v>
          </cell>
          <cell r="W95">
            <v>32.884</v>
          </cell>
          <cell r="X95">
            <v>-6.0061616666666726</v>
          </cell>
          <cell r="Y95">
            <v>-19.883140000000004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10.016299999999998</v>
          </cell>
          <cell r="W97">
            <v>18.571000000000002</v>
          </cell>
          <cell r="X97">
            <v>-3.3802999999999974</v>
          </cell>
          <cell r="Y97">
            <v>-11.935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11.548999999999999</v>
          </cell>
          <cell r="X98">
            <v>-0.60274000000000161</v>
          </cell>
          <cell r="Y98">
            <v>-5.8969999999999994</v>
          </cell>
        </row>
        <row r="99">
          <cell r="C99">
            <v>0</v>
          </cell>
          <cell r="E99">
            <v>28.146414076896551</v>
          </cell>
          <cell r="F99">
            <v>28.146414076896551</v>
          </cell>
          <cell r="G99">
            <v>29.246414076896553</v>
          </cell>
          <cell r="H99">
            <v>28.146414076896551</v>
          </cell>
          <cell r="I99">
            <v>28.146414076896551</v>
          </cell>
          <cell r="J99">
            <v>29.246414076896553</v>
          </cell>
          <cell r="K99">
            <v>28.681991757996553</v>
          </cell>
          <cell r="L99">
            <v>28.681991757996553</v>
          </cell>
          <cell r="M99">
            <v>29.781991757996554</v>
          </cell>
          <cell r="N99">
            <v>28.681991757996553</v>
          </cell>
          <cell r="O99">
            <v>29.781991757996554</v>
          </cell>
          <cell r="P99">
            <v>29.781991757996554</v>
          </cell>
          <cell r="R99">
            <v>0</v>
          </cell>
          <cell r="S99">
            <v>0</v>
          </cell>
          <cell r="T99">
            <v>0</v>
          </cell>
          <cell r="U99">
            <v>346.47043500935865</v>
          </cell>
          <cell r="V99">
            <v>437.46495666666669</v>
          </cell>
          <cell r="W99">
            <v>559.02800000000002</v>
          </cell>
          <cell r="X99">
            <v>-90.994521657308042</v>
          </cell>
          <cell r="Y99">
            <v>-212.55756499064137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1.38124</v>
          </cell>
          <cell r="F102">
            <v>1.38124</v>
          </cell>
          <cell r="G102">
            <v>1.38124</v>
          </cell>
          <cell r="H102">
            <v>1.38124</v>
          </cell>
          <cell r="I102">
            <v>1.38124</v>
          </cell>
          <cell r="J102">
            <v>1.38124</v>
          </cell>
          <cell r="K102">
            <v>1.38124</v>
          </cell>
          <cell r="L102">
            <v>1.38124</v>
          </cell>
          <cell r="M102">
            <v>1.38124</v>
          </cell>
          <cell r="N102">
            <v>1.38124</v>
          </cell>
          <cell r="O102">
            <v>1.38124</v>
          </cell>
          <cell r="P102">
            <v>1.38124</v>
          </cell>
          <cell r="T102">
            <v>0</v>
          </cell>
          <cell r="U102">
            <v>16.57488</v>
          </cell>
          <cell r="V102">
            <v>16.582999999999995</v>
          </cell>
          <cell r="W102">
            <v>18.888000000000002</v>
          </cell>
          <cell r="X102">
            <v>-8.119999999994576E-3</v>
          </cell>
          <cell r="Y102">
            <v>-2.3131200000000014</v>
          </cell>
        </row>
        <row r="103">
          <cell r="A103">
            <v>72</v>
          </cell>
          <cell r="B103" t="str">
            <v>Property Taxes</v>
          </cell>
          <cell r="E103">
            <v>3.8340000000000001</v>
          </cell>
          <cell r="F103">
            <v>3.8340000000000001</v>
          </cell>
          <cell r="G103">
            <v>3.8340000000000001</v>
          </cell>
          <cell r="H103">
            <v>3.8340000000000001</v>
          </cell>
          <cell r="I103">
            <v>3.8340000000000001</v>
          </cell>
          <cell r="J103">
            <v>3.8340000000000001</v>
          </cell>
          <cell r="K103">
            <v>3.8340000000000001</v>
          </cell>
          <cell r="L103">
            <v>3.8340000000000001</v>
          </cell>
          <cell r="M103">
            <v>3.8340000000000001</v>
          </cell>
          <cell r="N103">
            <v>3.8340000000000001</v>
          </cell>
          <cell r="O103">
            <v>3.8340000000000001</v>
          </cell>
          <cell r="P103">
            <v>3.8340000000000001</v>
          </cell>
          <cell r="T103">
            <v>0</v>
          </cell>
          <cell r="U103">
            <v>46.00800000000001</v>
          </cell>
          <cell r="V103">
            <v>45.558000000000014</v>
          </cell>
          <cell r="W103">
            <v>102.239</v>
          </cell>
          <cell r="X103">
            <v>0.44999999999999574</v>
          </cell>
          <cell r="Y103">
            <v>-56.230999999999995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25.35393333333333</v>
          </cell>
          <cell r="W104">
            <v>24.881</v>
          </cell>
          <cell r="X104">
            <v>-1.3539333333333303</v>
          </cell>
          <cell r="Y104">
            <v>-0.88100000000000023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12.682220000000003</v>
          </cell>
          <cell r="W105">
            <v>14.42</v>
          </cell>
          <cell r="X105">
            <v>-0.68222000000000271</v>
          </cell>
          <cell r="Y105">
            <v>-2.42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2.806280000000001</v>
          </cell>
          <cell r="W106">
            <v>0</v>
          </cell>
          <cell r="X106">
            <v>3.193719999999999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0.71499999999999997</v>
          </cell>
          <cell r="F108">
            <v>0.71499999999999997</v>
          </cell>
          <cell r="G108">
            <v>0.71499999999999997</v>
          </cell>
          <cell r="H108">
            <v>0.71499999999999997</v>
          </cell>
          <cell r="I108">
            <v>0.71499999999999997</v>
          </cell>
          <cell r="J108">
            <v>0.71499999999999997</v>
          </cell>
          <cell r="K108">
            <v>0.71499999999999997</v>
          </cell>
          <cell r="L108">
            <v>0.71499999999999997</v>
          </cell>
          <cell r="M108">
            <v>0.71499999999999997</v>
          </cell>
          <cell r="N108">
            <v>0.71499999999999997</v>
          </cell>
          <cell r="O108">
            <v>0.71499999999999997</v>
          </cell>
          <cell r="P108">
            <v>0.71499999999999997</v>
          </cell>
          <cell r="T108">
            <v>0</v>
          </cell>
          <cell r="U108">
            <v>8.58</v>
          </cell>
          <cell r="V108">
            <v>11.235595719999999</v>
          </cell>
          <cell r="W108">
            <v>19.821549999999998</v>
          </cell>
          <cell r="X108">
            <v>-2.6555957199999991</v>
          </cell>
          <cell r="Y108">
            <v>-11.241549999999998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4.7423999999999999</v>
          </cell>
          <cell r="J111">
            <v>4.9004799999999999</v>
          </cell>
          <cell r="K111">
            <v>4.9004799999999999</v>
          </cell>
          <cell r="L111">
            <v>27.527239999999999</v>
          </cell>
          <cell r="M111">
            <v>6.4004799999999999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82.111720000000005</v>
          </cell>
          <cell r="V111">
            <v>98.715360000000004</v>
          </cell>
          <cell r="W111">
            <v>129.697</v>
          </cell>
          <cell r="X111">
            <v>-16.603639999999999</v>
          </cell>
          <cell r="Y111">
            <v>-47.585279999999997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53.321359999999999</v>
          </cell>
          <cell r="W112">
            <v>35.734000000000002</v>
          </cell>
          <cell r="X112">
            <v>-5.3213599999999985</v>
          </cell>
          <cell r="Y112">
            <v>12.265999999999998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7.118990000000001</v>
          </cell>
          <cell r="W113">
            <v>8.7919999999999998</v>
          </cell>
          <cell r="X113">
            <v>8.1009999999997362E-2</v>
          </cell>
          <cell r="Y113">
            <v>-1.5920000000000014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1.02</v>
          </cell>
          <cell r="W114">
            <v>4.26</v>
          </cell>
          <cell r="X114">
            <v>1.38</v>
          </cell>
          <cell r="Y114">
            <v>-1.86</v>
          </cell>
        </row>
        <row r="115">
          <cell r="A115">
            <v>84</v>
          </cell>
          <cell r="B115" t="str">
            <v>Freight</v>
          </cell>
          <cell r="E115">
            <v>0.25</v>
          </cell>
          <cell r="F115">
            <v>0.25</v>
          </cell>
          <cell r="G115">
            <v>0.25</v>
          </cell>
          <cell r="H115">
            <v>0.25</v>
          </cell>
          <cell r="I115">
            <v>0.25</v>
          </cell>
          <cell r="J115">
            <v>0.25</v>
          </cell>
          <cell r="K115">
            <v>0.25</v>
          </cell>
          <cell r="L115">
            <v>0.25</v>
          </cell>
          <cell r="M115">
            <v>0.25</v>
          </cell>
          <cell r="N115">
            <v>0.25</v>
          </cell>
          <cell r="O115">
            <v>0.25</v>
          </cell>
          <cell r="P115">
            <v>0.25</v>
          </cell>
          <cell r="T115">
            <v>0</v>
          </cell>
          <cell r="U115">
            <v>3</v>
          </cell>
          <cell r="V115">
            <v>4.1071099999999996</v>
          </cell>
          <cell r="W115">
            <v>4.5830000000000002</v>
          </cell>
          <cell r="X115">
            <v>-1.1071099999999996</v>
          </cell>
          <cell r="Y115">
            <v>-1.5830000000000002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1.8329299999999997</v>
          </cell>
          <cell r="W117">
            <v>3.387</v>
          </cell>
          <cell r="X117">
            <v>1.7670699999999995</v>
          </cell>
          <cell r="Y117">
            <v>0.21299999999999919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0.40646414076896553</v>
          </cell>
          <cell r="F119">
            <v>0.40646414076896553</v>
          </cell>
          <cell r="G119">
            <v>0.41746414076896554</v>
          </cell>
          <cell r="H119">
            <v>0.40646414076896553</v>
          </cell>
          <cell r="I119">
            <v>0.40646414076896553</v>
          </cell>
          <cell r="J119">
            <v>0.41746414076896554</v>
          </cell>
          <cell r="K119">
            <v>0.41181991757996556</v>
          </cell>
          <cell r="L119">
            <v>0.41181991757996556</v>
          </cell>
          <cell r="M119">
            <v>0.42281991757996551</v>
          </cell>
          <cell r="N119">
            <v>0.41181991757996556</v>
          </cell>
          <cell r="O119">
            <v>0.42281991757996551</v>
          </cell>
          <cell r="P119">
            <v>0.42281991757996551</v>
          </cell>
          <cell r="T119">
            <v>0</v>
          </cell>
          <cell r="U119">
            <v>4.9647043500935863</v>
          </cell>
          <cell r="V119">
            <v>5.7293799999999999</v>
          </cell>
          <cell r="W119">
            <v>11.51</v>
          </cell>
          <cell r="X119">
            <v>-0.76467564990641357</v>
          </cell>
          <cell r="Y119">
            <v>-6.5452956499064134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1.921999999999997</v>
          </cell>
          <cell r="W124">
            <v>3.2909999999999986</v>
          </cell>
          <cell r="X124">
            <v>1.6780000000000022</v>
          </cell>
          <cell r="Y124">
            <v>0.30900000000000061</v>
          </cell>
        </row>
        <row r="125">
          <cell r="C125">
            <v>0</v>
          </cell>
          <cell r="E125">
            <v>21.498704140768968</v>
          </cell>
          <cell r="F125">
            <v>21.687184140768967</v>
          </cell>
          <cell r="G125">
            <v>21.540104140768971</v>
          </cell>
          <cell r="H125">
            <v>21.687184140768967</v>
          </cell>
          <cell r="I125">
            <v>21.529104140768968</v>
          </cell>
          <cell r="J125">
            <v>21.698184140768969</v>
          </cell>
          <cell r="K125">
            <v>21.692539917579968</v>
          </cell>
          <cell r="L125">
            <v>44.319299917579961</v>
          </cell>
          <cell r="M125">
            <v>23.203539917579967</v>
          </cell>
          <cell r="N125">
            <v>21.534459917579969</v>
          </cell>
          <cell r="O125">
            <v>21.703539917579967</v>
          </cell>
          <cell r="P125">
            <v>21.545459917579969</v>
          </cell>
          <cell r="R125">
            <v>0</v>
          </cell>
          <cell r="S125">
            <v>0</v>
          </cell>
          <cell r="T125">
            <v>0</v>
          </cell>
          <cell r="U125">
            <v>283.63930435009365</v>
          </cell>
          <cell r="V125">
            <v>303.58615905333329</v>
          </cell>
          <cell r="W125">
            <v>397.10354999999998</v>
          </cell>
          <cell r="X125">
            <v>-19.946854703239637</v>
          </cell>
          <cell r="Y125">
            <v>-113.46424564990633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>
            <v>0</v>
          </cell>
          <cell r="Y132" t="e">
            <v>#REF!</v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4" refreshError="1">
        <row r="11">
          <cell r="A11">
            <v>1</v>
          </cell>
          <cell r="B11" t="str">
            <v>Net Film Revenue</v>
          </cell>
          <cell r="E11">
            <v>410.44</v>
          </cell>
          <cell r="F11">
            <v>423.68</v>
          </cell>
          <cell r="G11">
            <v>542.84</v>
          </cell>
          <cell r="H11">
            <v>410.44</v>
          </cell>
          <cell r="I11">
            <v>436.92</v>
          </cell>
          <cell r="J11">
            <v>622.28</v>
          </cell>
          <cell r="K11">
            <v>410.44</v>
          </cell>
          <cell r="L11">
            <v>503.12</v>
          </cell>
          <cell r="M11">
            <v>556.08000000000004</v>
          </cell>
          <cell r="N11">
            <v>423.68</v>
          </cell>
          <cell r="O11">
            <v>589.17999999999995</v>
          </cell>
          <cell r="P11">
            <v>529.6</v>
          </cell>
          <cell r="Q11">
            <v>0</v>
          </cell>
          <cell r="T11">
            <v>0</v>
          </cell>
          <cell r="U11">
            <v>5858.7</v>
          </cell>
          <cell r="V11">
            <v>5447.2133200000007</v>
          </cell>
          <cell r="W11">
            <v>6875.9660000000003</v>
          </cell>
          <cell r="X11">
            <v>411.48668000000089</v>
          </cell>
          <cell r="Y11">
            <v>-1017.2659999999987</v>
          </cell>
        </row>
        <row r="12">
          <cell r="A12">
            <v>2</v>
          </cell>
          <cell r="B12" t="str">
            <v>Concession Sales</v>
          </cell>
          <cell r="E12">
            <v>77.5</v>
          </cell>
          <cell r="F12">
            <v>80</v>
          </cell>
          <cell r="G12">
            <v>102.5</v>
          </cell>
          <cell r="H12">
            <v>77.5</v>
          </cell>
          <cell r="I12">
            <v>82.5</v>
          </cell>
          <cell r="J12">
            <v>117.5</v>
          </cell>
          <cell r="K12">
            <v>77.5</v>
          </cell>
          <cell r="L12">
            <v>95</v>
          </cell>
          <cell r="M12">
            <v>105</v>
          </cell>
          <cell r="N12">
            <v>80</v>
          </cell>
          <cell r="O12">
            <v>111.25</v>
          </cell>
          <cell r="P12">
            <v>100</v>
          </cell>
          <cell r="T12">
            <v>0</v>
          </cell>
          <cell r="U12">
            <v>1106.25</v>
          </cell>
          <cell r="V12">
            <v>1058.65578</v>
          </cell>
          <cell r="W12">
            <v>1093.7619999999999</v>
          </cell>
          <cell r="X12">
            <v>47.59421999999995</v>
          </cell>
          <cell r="Y12">
            <v>12.488000000000056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26</v>
          </cell>
          <cell r="F15">
            <v>26</v>
          </cell>
          <cell r="G15">
            <v>26</v>
          </cell>
          <cell r="H15">
            <v>26</v>
          </cell>
          <cell r="I15">
            <v>26</v>
          </cell>
          <cell r="J15">
            <v>26</v>
          </cell>
          <cell r="K15">
            <v>26</v>
          </cell>
          <cell r="L15">
            <v>26</v>
          </cell>
          <cell r="M15">
            <v>26</v>
          </cell>
          <cell r="N15">
            <v>26</v>
          </cell>
          <cell r="O15">
            <v>26</v>
          </cell>
          <cell r="P15">
            <v>26</v>
          </cell>
          <cell r="T15">
            <v>0</v>
          </cell>
          <cell r="U15">
            <v>312</v>
          </cell>
          <cell r="V15">
            <v>328.11124000000001</v>
          </cell>
          <cell r="W15">
            <v>250.84800000000001</v>
          </cell>
          <cell r="X15">
            <v>-16.111240000000009</v>
          </cell>
          <cell r="Y15">
            <v>61.151999999999987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7.9376250000000006</v>
          </cell>
          <cell r="F16">
            <v>7.9376250000000006</v>
          </cell>
          <cell r="G16">
            <v>7.9376250000000006</v>
          </cell>
          <cell r="H16">
            <v>7.9376250000000006</v>
          </cell>
          <cell r="I16">
            <v>7.9376250000000006</v>
          </cell>
          <cell r="J16">
            <v>7.9376250000000006</v>
          </cell>
          <cell r="K16">
            <v>7.9376250000000006</v>
          </cell>
          <cell r="L16">
            <v>7.9376250000000006</v>
          </cell>
          <cell r="M16">
            <v>7.9376250000000006</v>
          </cell>
          <cell r="N16">
            <v>7.9376250000000006</v>
          </cell>
          <cell r="O16">
            <v>7.9376250000000006</v>
          </cell>
          <cell r="P16">
            <v>7.9376250000000006</v>
          </cell>
          <cell r="R16">
            <v>0</v>
          </cell>
          <cell r="S16">
            <v>0</v>
          </cell>
          <cell r="T16">
            <v>0</v>
          </cell>
          <cell r="U16">
            <v>95.251499999999979</v>
          </cell>
          <cell r="V16">
            <v>129.14752999999999</v>
          </cell>
          <cell r="W16">
            <v>61.19</v>
          </cell>
          <cell r="X16">
            <v>-33.89603000000001</v>
          </cell>
          <cell r="Y16">
            <v>34.061499999999981</v>
          </cell>
        </row>
        <row r="17">
          <cell r="B17" t="str">
            <v>TOTAL REVENUE</v>
          </cell>
          <cell r="C17">
            <v>0</v>
          </cell>
          <cell r="E17">
            <v>521.87762500000008</v>
          </cell>
          <cell r="F17">
            <v>537.61762500000009</v>
          </cell>
          <cell r="G17">
            <v>679.27762500000006</v>
          </cell>
          <cell r="H17">
            <v>521.87762500000008</v>
          </cell>
          <cell r="I17">
            <v>553.3576250000001</v>
          </cell>
          <cell r="J17">
            <v>773.717625</v>
          </cell>
          <cell r="K17">
            <v>521.87762500000008</v>
          </cell>
          <cell r="L17">
            <v>632.05762500000003</v>
          </cell>
          <cell r="M17">
            <v>695.01762500000007</v>
          </cell>
          <cell r="N17">
            <v>537.61762500000009</v>
          </cell>
          <cell r="O17">
            <v>734.36762500000009</v>
          </cell>
          <cell r="P17">
            <v>663.53762500000005</v>
          </cell>
          <cell r="R17">
            <v>0</v>
          </cell>
          <cell r="S17">
            <v>0</v>
          </cell>
          <cell r="T17">
            <v>0</v>
          </cell>
          <cell r="U17">
            <v>7372.201500000001</v>
          </cell>
          <cell r="V17">
            <v>6963.1278700000012</v>
          </cell>
          <cell r="W17">
            <v>8281.7660000000014</v>
          </cell>
          <cell r="X17">
            <v>409.07362999999987</v>
          </cell>
          <cell r="Y17">
            <v>-909.56450000000041</v>
          </cell>
        </row>
        <row r="19">
          <cell r="A19">
            <v>7</v>
          </cell>
          <cell r="B19" t="str">
            <v>Film Hire</v>
          </cell>
          <cell r="E19">
            <v>190.8546</v>
          </cell>
          <cell r="F19">
            <v>197.0112</v>
          </cell>
          <cell r="G19">
            <v>252.42060000000004</v>
          </cell>
          <cell r="H19">
            <v>190.8546</v>
          </cell>
          <cell r="I19">
            <v>203.16780000000003</v>
          </cell>
          <cell r="J19">
            <v>289.36020000000002</v>
          </cell>
          <cell r="K19">
            <v>190.8546</v>
          </cell>
          <cell r="L19">
            <v>233.95080000000002</v>
          </cell>
          <cell r="M19">
            <v>258.5772</v>
          </cell>
          <cell r="N19">
            <v>197.0112</v>
          </cell>
          <cell r="O19">
            <v>273.96870000000007</v>
          </cell>
          <cell r="P19">
            <v>246.26400000000001</v>
          </cell>
          <cell r="U19">
            <v>2724.2955000000002</v>
          </cell>
          <cell r="V19">
            <v>2526.9412400000006</v>
          </cell>
          <cell r="W19">
            <v>3150.1010000000001</v>
          </cell>
          <cell r="X19">
            <v>197.35425999999961</v>
          </cell>
          <cell r="Y19">
            <v>-425.80549999999994</v>
          </cell>
        </row>
        <row r="20">
          <cell r="A20">
            <v>8</v>
          </cell>
          <cell r="B20" t="str">
            <v>Concession Cost</v>
          </cell>
          <cell r="E20">
            <v>17.05</v>
          </cell>
          <cell r="F20">
            <v>17.600000000000001</v>
          </cell>
          <cell r="G20">
            <v>22.55</v>
          </cell>
          <cell r="H20">
            <v>17.05</v>
          </cell>
          <cell r="I20">
            <v>18.149999999999999</v>
          </cell>
          <cell r="J20">
            <v>25.85</v>
          </cell>
          <cell r="K20">
            <v>17.05</v>
          </cell>
          <cell r="L20">
            <v>20.9</v>
          </cell>
          <cell r="M20">
            <v>23.1</v>
          </cell>
          <cell r="N20">
            <v>17.600000000000001</v>
          </cell>
          <cell r="O20">
            <v>24.475000000000001</v>
          </cell>
          <cell r="P20">
            <v>22</v>
          </cell>
          <cell r="T20">
            <v>0</v>
          </cell>
          <cell r="U20">
            <v>243.375</v>
          </cell>
          <cell r="V20">
            <v>212.72319999999999</v>
          </cell>
          <cell r="W20">
            <v>296.96600000000001</v>
          </cell>
          <cell r="X20">
            <v>30.651800000000009</v>
          </cell>
          <cell r="Y20">
            <v>-53.591000000000008</v>
          </cell>
        </row>
        <row r="21">
          <cell r="A21">
            <v>9</v>
          </cell>
          <cell r="B21" t="str">
            <v>Less Concession Rebates</v>
          </cell>
          <cell r="E21">
            <v>-1.9375</v>
          </cell>
          <cell r="F21">
            <v>-2</v>
          </cell>
          <cell r="G21">
            <v>-2.5625</v>
          </cell>
          <cell r="H21">
            <v>-1.9375</v>
          </cell>
          <cell r="I21">
            <v>-2.0625</v>
          </cell>
          <cell r="J21">
            <v>-2.9375</v>
          </cell>
          <cell r="K21">
            <v>-1.9375</v>
          </cell>
          <cell r="L21">
            <v>-2.375</v>
          </cell>
          <cell r="M21">
            <v>-2.625</v>
          </cell>
          <cell r="N21">
            <v>-2</v>
          </cell>
          <cell r="O21">
            <v>-2.78125</v>
          </cell>
          <cell r="P21">
            <v>-2.5</v>
          </cell>
          <cell r="U21">
            <v>-27.65625</v>
          </cell>
          <cell r="V21">
            <v>-31.79</v>
          </cell>
          <cell r="W21">
            <v>-49.798999999999999</v>
          </cell>
          <cell r="X21">
            <v>4.13375</v>
          </cell>
          <cell r="Y21">
            <v>22.142749999999999</v>
          </cell>
        </row>
        <row r="22">
          <cell r="A22">
            <v>10</v>
          </cell>
          <cell r="B22" t="str">
            <v>Advertising Cost</v>
          </cell>
          <cell r="E22">
            <v>9.4401200000000003</v>
          </cell>
          <cell r="F22">
            <v>9.7446400000000004</v>
          </cell>
          <cell r="G22">
            <v>12.48532</v>
          </cell>
          <cell r="H22">
            <v>9.4401200000000003</v>
          </cell>
          <cell r="I22">
            <v>10.049160000000001</v>
          </cell>
          <cell r="J22">
            <v>14.312439999999999</v>
          </cell>
          <cell r="K22">
            <v>9.4401200000000003</v>
          </cell>
          <cell r="L22">
            <v>11.571759999999999</v>
          </cell>
          <cell r="M22">
            <v>12.78984</v>
          </cell>
          <cell r="N22">
            <v>9.7446400000000004</v>
          </cell>
          <cell r="O22">
            <v>13.551140000000002</v>
          </cell>
          <cell r="P22">
            <v>12.1808</v>
          </cell>
          <cell r="T22">
            <v>0</v>
          </cell>
          <cell r="U22">
            <v>134.7501</v>
          </cell>
          <cell r="V22">
            <v>133.23182499999999</v>
          </cell>
          <cell r="W22">
            <v>170.59299999999999</v>
          </cell>
          <cell r="X22">
            <v>1.5182750000000169</v>
          </cell>
          <cell r="Y22">
            <v>-35.842899999999986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0.82088000000000005</v>
          </cell>
          <cell r="F23">
            <v>0.84736</v>
          </cell>
          <cell r="G23">
            <v>1.08568</v>
          </cell>
          <cell r="H23">
            <v>0.82088000000000005</v>
          </cell>
          <cell r="I23">
            <v>0.87384000000000006</v>
          </cell>
          <cell r="J23">
            <v>1.2445599999999999</v>
          </cell>
          <cell r="K23">
            <v>0.82088000000000005</v>
          </cell>
          <cell r="L23">
            <v>1.00624</v>
          </cell>
          <cell r="M23">
            <v>1.11216</v>
          </cell>
          <cell r="N23">
            <v>0.84736</v>
          </cell>
          <cell r="O23">
            <v>1.1783600000000001</v>
          </cell>
          <cell r="P23">
            <v>1.0592000000000001</v>
          </cell>
          <cell r="R23">
            <v>0</v>
          </cell>
          <cell r="S23">
            <v>0</v>
          </cell>
          <cell r="T23">
            <v>0</v>
          </cell>
          <cell r="U23">
            <v>11.7174</v>
          </cell>
          <cell r="V23">
            <v>10.894426640000002</v>
          </cell>
          <cell r="W23">
            <v>13.751932000000002</v>
          </cell>
          <cell r="X23">
            <v>0.8229733599999971</v>
          </cell>
          <cell r="Y23">
            <v>-2.0345320000000022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38.387453579195395</v>
          </cell>
          <cell r="F24">
            <v>38.387453579195395</v>
          </cell>
          <cell r="G24">
            <v>39.487453579195396</v>
          </cell>
          <cell r="H24">
            <v>38.387453579195395</v>
          </cell>
          <cell r="I24">
            <v>38.387453579195395</v>
          </cell>
          <cell r="J24">
            <v>39.487453579195396</v>
          </cell>
          <cell r="K24">
            <v>39.099739157045398</v>
          </cell>
          <cell r="L24">
            <v>39.099739157045398</v>
          </cell>
          <cell r="M24">
            <v>40.1997391570454</v>
          </cell>
          <cell r="N24">
            <v>39.099739157045398</v>
          </cell>
          <cell r="O24">
            <v>40.1997391570454</v>
          </cell>
          <cell r="P24">
            <v>40.1997391570454</v>
          </cell>
          <cell r="R24">
            <v>0</v>
          </cell>
          <cell r="S24">
            <v>0</v>
          </cell>
          <cell r="T24">
            <v>0</v>
          </cell>
          <cell r="U24">
            <v>470.42315641744483</v>
          </cell>
          <cell r="V24">
            <v>545.15700500000003</v>
          </cell>
          <cell r="W24">
            <v>713.63300000000004</v>
          </cell>
          <cell r="X24">
            <v>-74.733848582555197</v>
          </cell>
          <cell r="Y24">
            <v>-243.20984358255521</v>
          </cell>
        </row>
        <row r="25">
          <cell r="B25" t="str">
            <v>TOTAL COST</v>
          </cell>
          <cell r="C25">
            <v>0</v>
          </cell>
          <cell r="E25">
            <v>254.61555357919542</v>
          </cell>
          <cell r="F25">
            <v>261.59065357919542</v>
          </cell>
          <cell r="G25">
            <v>325.46655357919548</v>
          </cell>
          <cell r="H25">
            <v>254.61555357919542</v>
          </cell>
          <cell r="I25">
            <v>268.56575357919542</v>
          </cell>
          <cell r="J25">
            <v>367.31715357919541</v>
          </cell>
          <cell r="K25">
            <v>255.32783915704542</v>
          </cell>
          <cell r="L25">
            <v>304.15353915704543</v>
          </cell>
          <cell r="M25">
            <v>333.15393915704544</v>
          </cell>
          <cell r="N25">
            <v>262.30293915704539</v>
          </cell>
          <cell r="O25">
            <v>350.59168915704549</v>
          </cell>
          <cell r="P25">
            <v>319.20373915704533</v>
          </cell>
          <cell r="R25">
            <v>0</v>
          </cell>
          <cell r="S25">
            <v>0</v>
          </cell>
          <cell r="T25">
            <v>0</v>
          </cell>
          <cell r="U25">
            <v>3556.9049064174446</v>
          </cell>
          <cell r="V25">
            <v>3397.1576966400003</v>
          </cell>
          <cell r="W25">
            <v>4295.2459319999998</v>
          </cell>
          <cell r="X25">
            <v>159.74720977744437</v>
          </cell>
          <cell r="Y25">
            <v>-738.34102558255518</v>
          </cell>
        </row>
        <row r="27">
          <cell r="B27" t="str">
            <v>GROSS MARGIN</v>
          </cell>
          <cell r="C27">
            <v>0</v>
          </cell>
          <cell r="E27">
            <v>267.26207142080466</v>
          </cell>
          <cell r="F27">
            <v>276.02697142080467</v>
          </cell>
          <cell r="G27">
            <v>353.81107142080458</v>
          </cell>
          <cell r="H27">
            <v>267.26207142080466</v>
          </cell>
          <cell r="I27">
            <v>284.79187142080468</v>
          </cell>
          <cell r="J27">
            <v>406.40047142080459</v>
          </cell>
          <cell r="K27">
            <v>266.54978584295463</v>
          </cell>
          <cell r="L27">
            <v>327.9040858429546</v>
          </cell>
          <cell r="M27">
            <v>361.86368584295462</v>
          </cell>
          <cell r="N27">
            <v>275.3146858429547</v>
          </cell>
          <cell r="O27">
            <v>383.7759358429546</v>
          </cell>
          <cell r="P27">
            <v>344.33388584295471</v>
          </cell>
          <cell r="R27">
            <v>0</v>
          </cell>
          <cell r="S27">
            <v>0</v>
          </cell>
          <cell r="T27">
            <v>0</v>
          </cell>
          <cell r="U27">
            <v>3815.2965935825555</v>
          </cell>
          <cell r="V27">
            <v>3565.9701733600009</v>
          </cell>
          <cell r="W27">
            <v>3986.5200680000016</v>
          </cell>
          <cell r="X27">
            <v>249.32642022255459</v>
          </cell>
          <cell r="Y27">
            <v>-171.22347441744614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158.66038</v>
          </cell>
          <cell r="F29">
            <v>158.66038</v>
          </cell>
          <cell r="G29">
            <v>158.66038</v>
          </cell>
          <cell r="H29">
            <v>158.66038</v>
          </cell>
          <cell r="I29">
            <v>158.66038</v>
          </cell>
          <cell r="J29">
            <v>158.66038</v>
          </cell>
          <cell r="K29">
            <v>158.66038</v>
          </cell>
          <cell r="L29">
            <v>158.66038</v>
          </cell>
          <cell r="M29">
            <v>158.66038</v>
          </cell>
          <cell r="N29">
            <v>158.66038</v>
          </cell>
          <cell r="O29">
            <v>158.66038</v>
          </cell>
          <cell r="P29">
            <v>158.66038</v>
          </cell>
          <cell r="T29">
            <v>0</v>
          </cell>
          <cell r="U29">
            <v>1903.9245600000002</v>
          </cell>
          <cell r="V29">
            <v>1797.2759500000004</v>
          </cell>
          <cell r="W29">
            <v>1848.47</v>
          </cell>
          <cell r="X29">
            <v>106.64860999999974</v>
          </cell>
          <cell r="Y29">
            <v>55.454560000000129</v>
          </cell>
        </row>
        <row r="30">
          <cell r="A30">
            <v>14</v>
          </cell>
          <cell r="B30" t="str">
            <v>Light, Heat and Power</v>
          </cell>
          <cell r="E30">
            <v>15</v>
          </cell>
          <cell r="F30">
            <v>15</v>
          </cell>
          <cell r="G30">
            <v>15</v>
          </cell>
          <cell r="H30">
            <v>15</v>
          </cell>
          <cell r="I30">
            <v>15</v>
          </cell>
          <cell r="J30">
            <v>15</v>
          </cell>
          <cell r="K30">
            <v>15</v>
          </cell>
          <cell r="L30">
            <v>15</v>
          </cell>
          <cell r="M30">
            <v>15</v>
          </cell>
          <cell r="N30">
            <v>15</v>
          </cell>
          <cell r="O30">
            <v>15</v>
          </cell>
          <cell r="P30">
            <v>15</v>
          </cell>
          <cell r="T30">
            <v>0</v>
          </cell>
          <cell r="U30">
            <v>180</v>
          </cell>
          <cell r="V30">
            <v>200.88871</v>
          </cell>
          <cell r="W30">
            <v>233.072</v>
          </cell>
          <cell r="X30">
            <v>-20.888710000000003</v>
          </cell>
          <cell r="Y30">
            <v>-53.072000000000003</v>
          </cell>
        </row>
        <row r="31">
          <cell r="A31">
            <v>15</v>
          </cell>
          <cell r="B31" t="str">
            <v>Repair &amp; Maintenance</v>
          </cell>
          <cell r="E31">
            <v>12.25</v>
          </cell>
          <cell r="F31">
            <v>12.25</v>
          </cell>
          <cell r="G31">
            <v>12.25</v>
          </cell>
          <cell r="H31">
            <v>17.25</v>
          </cell>
          <cell r="I31">
            <v>12.25</v>
          </cell>
          <cell r="J31">
            <v>12.25</v>
          </cell>
          <cell r="K31">
            <v>12.25</v>
          </cell>
          <cell r="L31">
            <v>12.25</v>
          </cell>
          <cell r="M31">
            <v>37.25</v>
          </cell>
          <cell r="N31">
            <v>12.25</v>
          </cell>
          <cell r="O31">
            <v>12.25</v>
          </cell>
          <cell r="P31">
            <v>12.25</v>
          </cell>
          <cell r="T31">
            <v>0</v>
          </cell>
          <cell r="U31">
            <v>177</v>
          </cell>
          <cell r="V31">
            <v>171.74321666666668</v>
          </cell>
          <cell r="W31">
            <v>271.601</v>
          </cell>
          <cell r="X31">
            <v>5.2567833333333169</v>
          </cell>
          <cell r="Y31">
            <v>-94.600999999999999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20.645654535791955</v>
          </cell>
          <cell r="F33">
            <v>20.645654535791955</v>
          </cell>
          <cell r="G33">
            <v>20.441374535791955</v>
          </cell>
          <cell r="H33">
            <v>20.645654535791955</v>
          </cell>
          <cell r="I33">
            <v>20.430374535791955</v>
          </cell>
          <cell r="J33">
            <v>20.656654535791954</v>
          </cell>
          <cell r="K33">
            <v>20.652777391570456</v>
          </cell>
          <cell r="L33">
            <v>22.506937391570457</v>
          </cell>
          <cell r="M33">
            <v>20.663777391570456</v>
          </cell>
          <cell r="N33">
            <v>20.437497391570457</v>
          </cell>
          <cell r="O33">
            <v>20.663777391570456</v>
          </cell>
          <cell r="P33">
            <v>20.448497391570456</v>
          </cell>
          <cell r="R33">
            <v>0</v>
          </cell>
          <cell r="S33">
            <v>0</v>
          </cell>
          <cell r="T33">
            <v>0</v>
          </cell>
          <cell r="U33">
            <v>248.83863156417442</v>
          </cell>
          <cell r="V33">
            <v>288.56553573333338</v>
          </cell>
          <cell r="W33">
            <v>348.07306800000003</v>
          </cell>
          <cell r="X33">
            <v>-39.726904169158956</v>
          </cell>
          <cell r="Y33">
            <v>-99.234436435825614</v>
          </cell>
        </row>
        <row r="35">
          <cell r="B35" t="str">
            <v>Total Overhead Expenses</v>
          </cell>
          <cell r="C35">
            <v>0</v>
          </cell>
          <cell r="E35">
            <v>206.55603453579195</v>
          </cell>
          <cell r="F35">
            <v>206.55603453579195</v>
          </cell>
          <cell r="G35">
            <v>206.35175453579197</v>
          </cell>
          <cell r="H35">
            <v>211.55603453579195</v>
          </cell>
          <cell r="I35">
            <v>206.34075453579197</v>
          </cell>
          <cell r="J35">
            <v>206.56703453579195</v>
          </cell>
          <cell r="K35">
            <v>206.56315739157046</v>
          </cell>
          <cell r="L35">
            <v>208.41731739157046</v>
          </cell>
          <cell r="M35">
            <v>231.57415739157045</v>
          </cell>
          <cell r="N35">
            <v>206.34787739157045</v>
          </cell>
          <cell r="O35">
            <v>206.57415739157045</v>
          </cell>
          <cell r="P35">
            <v>206.35887739157045</v>
          </cell>
          <cell r="R35">
            <v>0</v>
          </cell>
          <cell r="S35">
            <v>0</v>
          </cell>
          <cell r="T35">
            <v>0</v>
          </cell>
          <cell r="U35">
            <v>2509.7631915641746</v>
          </cell>
          <cell r="V35">
            <v>2458.4734124000006</v>
          </cell>
          <cell r="W35">
            <v>2701.2160680000002</v>
          </cell>
          <cell r="X35">
            <v>51.289779164173979</v>
          </cell>
          <cell r="Y35">
            <v>-191.4528764358256</v>
          </cell>
        </row>
        <row r="37">
          <cell r="B37" t="str">
            <v>E.B.I.T.D.</v>
          </cell>
          <cell r="C37">
            <v>0</v>
          </cell>
          <cell r="E37">
            <v>60.706036885012708</v>
          </cell>
          <cell r="F37">
            <v>69.470936885012719</v>
          </cell>
          <cell r="G37">
            <v>147.45931688501261</v>
          </cell>
          <cell r="H37">
            <v>55.706036885012708</v>
          </cell>
          <cell r="I37">
            <v>78.451116885012709</v>
          </cell>
          <cell r="J37">
            <v>199.83343688501265</v>
          </cell>
          <cell r="K37">
            <v>59.986628451384178</v>
          </cell>
          <cell r="L37">
            <v>119.48676845138414</v>
          </cell>
          <cell r="M37">
            <v>130.28952845138417</v>
          </cell>
          <cell r="N37">
            <v>68.966808451384253</v>
          </cell>
          <cell r="O37">
            <v>177.20177845138414</v>
          </cell>
          <cell r="P37">
            <v>137.97500845138427</v>
          </cell>
          <cell r="R37">
            <v>0</v>
          </cell>
          <cell r="S37">
            <v>0</v>
          </cell>
          <cell r="T37">
            <v>0</v>
          </cell>
          <cell r="U37">
            <v>1305.5334020183809</v>
          </cell>
          <cell r="V37">
            <v>1107.4967609600003</v>
          </cell>
          <cell r="W37">
            <v>1285.3040000000015</v>
          </cell>
          <cell r="X37">
            <v>198.03664105838061</v>
          </cell>
          <cell r="Y37">
            <v>20.22940201837946</v>
          </cell>
        </row>
        <row r="39">
          <cell r="A39">
            <v>18</v>
          </cell>
          <cell r="B39" t="str">
            <v>Depreciation</v>
          </cell>
          <cell r="E39">
            <v>37.618506944444448</v>
          </cell>
          <cell r="F39">
            <v>37.618506944444448</v>
          </cell>
          <cell r="G39">
            <v>37.618506944444448</v>
          </cell>
          <cell r="H39">
            <v>37.618506944444448</v>
          </cell>
          <cell r="I39">
            <v>37.618506944444448</v>
          </cell>
          <cell r="J39">
            <v>37.618506944444448</v>
          </cell>
          <cell r="K39">
            <v>38.201840277777784</v>
          </cell>
          <cell r="L39">
            <v>38.201840277777784</v>
          </cell>
          <cell r="M39">
            <v>38.201840277777784</v>
          </cell>
          <cell r="N39">
            <v>38.201840277777784</v>
          </cell>
          <cell r="O39">
            <v>38.201840277777784</v>
          </cell>
          <cell r="P39">
            <v>38.201840277777784</v>
          </cell>
          <cell r="T39">
            <v>0</v>
          </cell>
          <cell r="U39">
            <v>454.92208333333326</v>
          </cell>
          <cell r="V39">
            <v>449.09136115740739</v>
          </cell>
          <cell r="W39">
            <v>419.072</v>
          </cell>
          <cell r="X39">
            <v>5.8307221759258709</v>
          </cell>
          <cell r="Y39">
            <v>35.850083333333259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19.963999999999999</v>
          </cell>
          <cell r="X40">
            <v>-2.63</v>
          </cell>
          <cell r="Y40">
            <v>-19.963999999999999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195.98373809452056</v>
          </cell>
          <cell r="W41">
            <v>221.048</v>
          </cell>
          <cell r="X41">
            <v>-195.98373809452056</v>
          </cell>
          <cell r="Y41">
            <v>-221.048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23.08752994056826</v>
          </cell>
          <cell r="F44">
            <v>31.852429940568271</v>
          </cell>
          <cell r="G44">
            <v>109.84080994056816</v>
          </cell>
          <cell r="H44">
            <v>18.08752994056826</v>
          </cell>
          <cell r="I44">
            <v>40.832609940568261</v>
          </cell>
          <cell r="J44">
            <v>162.2149299405682</v>
          </cell>
          <cell r="K44">
            <v>21.784788173606394</v>
          </cell>
          <cell r="L44">
            <v>81.284928173606346</v>
          </cell>
          <cell r="M44">
            <v>92.087688173606381</v>
          </cell>
          <cell r="N44">
            <v>30.764968173606469</v>
          </cell>
          <cell r="O44">
            <v>138.99993817360635</v>
          </cell>
          <cell r="P44">
            <v>99.773168173606479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850.61131868504765</v>
          </cell>
          <cell r="V44">
            <v>462.51509170807236</v>
          </cell>
          <cell r="W44">
            <v>626.12700000000143</v>
          </cell>
          <cell r="X44">
            <v>388.09622697697529</v>
          </cell>
          <cell r="Y44">
            <v>224.48431868504622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23.08752994056826</v>
          </cell>
          <cell r="F50">
            <v>31.852429940568271</v>
          </cell>
          <cell r="G50">
            <v>109.84080994056816</v>
          </cell>
          <cell r="H50">
            <v>18.08752994056826</v>
          </cell>
          <cell r="I50">
            <v>40.832609940568261</v>
          </cell>
          <cell r="J50">
            <v>162.2149299405682</v>
          </cell>
          <cell r="K50">
            <v>21.784788173606394</v>
          </cell>
          <cell r="L50">
            <v>81.284928173606346</v>
          </cell>
          <cell r="M50">
            <v>92.087688173606381</v>
          </cell>
          <cell r="N50">
            <v>30.764968173606469</v>
          </cell>
          <cell r="O50">
            <v>138.99993817360635</v>
          </cell>
          <cell r="P50">
            <v>99.773168173606479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850.61131868504765</v>
          </cell>
          <cell r="V50">
            <v>462.51509170807236</v>
          </cell>
          <cell r="W50">
            <v>626.12700000000143</v>
          </cell>
          <cell r="X50">
            <v>388.09622697697529</v>
          </cell>
          <cell r="Y50">
            <v>224.48431868504622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60.76</v>
          </cell>
          <cell r="F54">
            <v>62.72</v>
          </cell>
          <cell r="G54">
            <v>80.36</v>
          </cell>
          <cell r="H54">
            <v>60.76</v>
          </cell>
          <cell r="I54">
            <v>64.680000000000007</v>
          </cell>
          <cell r="J54">
            <v>92.12</v>
          </cell>
          <cell r="K54">
            <v>60.76</v>
          </cell>
          <cell r="L54">
            <v>74.48</v>
          </cell>
          <cell r="M54">
            <v>82.32</v>
          </cell>
          <cell r="N54">
            <v>62.72</v>
          </cell>
          <cell r="O54">
            <v>87.22</v>
          </cell>
          <cell r="P54">
            <v>78.400000000000006</v>
          </cell>
          <cell r="T54">
            <v>0</v>
          </cell>
          <cell r="U54">
            <v>867.3</v>
          </cell>
          <cell r="V54">
            <v>820</v>
          </cell>
          <cell r="W54">
            <v>1016.269</v>
          </cell>
          <cell r="X54">
            <v>47.300000000000068</v>
          </cell>
          <cell r="Y54">
            <v>-148.96899999999994</v>
          </cell>
        </row>
        <row r="55">
          <cell r="A55">
            <v>28</v>
          </cell>
          <cell r="B55" t="str">
            <v>Admissions</v>
          </cell>
          <cell r="E55">
            <v>62</v>
          </cell>
          <cell r="F55">
            <v>64</v>
          </cell>
          <cell r="G55">
            <v>82</v>
          </cell>
          <cell r="H55">
            <v>62</v>
          </cell>
          <cell r="I55">
            <v>66</v>
          </cell>
          <cell r="J55">
            <v>94</v>
          </cell>
          <cell r="K55">
            <v>62</v>
          </cell>
          <cell r="L55">
            <v>76</v>
          </cell>
          <cell r="M55">
            <v>84</v>
          </cell>
          <cell r="N55">
            <v>64</v>
          </cell>
          <cell r="O55">
            <v>89</v>
          </cell>
          <cell r="P55">
            <v>80</v>
          </cell>
          <cell r="T55">
            <v>0</v>
          </cell>
          <cell r="U55">
            <v>885</v>
          </cell>
          <cell r="V55">
            <v>820</v>
          </cell>
          <cell r="W55">
            <v>1016.269</v>
          </cell>
          <cell r="X55">
            <v>65</v>
          </cell>
          <cell r="Y55">
            <v>-131.26900000000001</v>
          </cell>
        </row>
        <row r="56">
          <cell r="B56" t="str">
            <v>Utilisation Rate</v>
          </cell>
          <cell r="E56">
            <v>0.21777615421361735</v>
          </cell>
          <cell r="F56">
            <v>0.22480119144631466</v>
          </cell>
          <cell r="G56">
            <v>0.23042122123247252</v>
          </cell>
          <cell r="H56">
            <v>0.21777615421361735</v>
          </cell>
          <cell r="I56">
            <v>0.23182622867901201</v>
          </cell>
          <cell r="J56">
            <v>0.26414139994941971</v>
          </cell>
          <cell r="K56">
            <v>0.21777615421361735</v>
          </cell>
          <cell r="L56">
            <v>0.26695141484249868</v>
          </cell>
          <cell r="M56">
            <v>0.23604125101863041</v>
          </cell>
          <cell r="N56">
            <v>0.22480119144631466</v>
          </cell>
          <cell r="O56">
            <v>0.25009132548402507</v>
          </cell>
          <cell r="P56">
            <v>0.28100148930789332</v>
          </cell>
          <cell r="U56">
            <v>0.23912145965142845</v>
          </cell>
          <cell r="V56">
            <v>0.22590079318727285</v>
          </cell>
          <cell r="W56">
            <v>0.26584463244543977</v>
          </cell>
          <cell r="X56">
            <v>1.3220666464155595E-2</v>
          </cell>
          <cell r="Y56">
            <v>-2.6723172794011318E-2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6.6429430731707324</v>
          </cell>
          <cell r="W57">
            <v>6.765891707805709</v>
          </cell>
          <cell r="X57">
            <v>-2.2943073170730521E-2</v>
          </cell>
          <cell r="Y57">
            <v>-0.14589170780570715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2.2999999999999993E-2</v>
          </cell>
          <cell r="V58">
            <v>2.4458712588109173E-2</v>
          </cell>
          <cell r="W58">
            <v>2.4810041236387727E-2</v>
          </cell>
          <cell r="X58">
            <v>-1.4587125881091803E-3</v>
          </cell>
          <cell r="Y58">
            <v>-1.8100412363877341E-3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0.17090843257852897</v>
          </cell>
          <cell r="W59">
            <v>0.22597877783283751</v>
          </cell>
          <cell r="X59">
            <v>2.4091567421471033E-2</v>
          </cell>
          <cell r="Y59">
            <v>-3.0978777832837506E-2</v>
          </cell>
        </row>
        <row r="60">
          <cell r="B60" t="str">
            <v>Concess. Rev per Patron (S$)</v>
          </cell>
          <cell r="C60" t="str">
            <v>N.A.</v>
          </cell>
          <cell r="E60">
            <v>1.25</v>
          </cell>
          <cell r="F60">
            <v>1.25</v>
          </cell>
          <cell r="G60">
            <v>1.25</v>
          </cell>
          <cell r="H60">
            <v>1.25</v>
          </cell>
          <cell r="I60">
            <v>1.25</v>
          </cell>
          <cell r="J60">
            <v>1.25</v>
          </cell>
          <cell r="K60">
            <v>1.25</v>
          </cell>
          <cell r="L60">
            <v>1.25</v>
          </cell>
          <cell r="M60">
            <v>1.25</v>
          </cell>
          <cell r="N60">
            <v>1.25</v>
          </cell>
          <cell r="O60">
            <v>1.25</v>
          </cell>
          <cell r="P60">
            <v>1.25</v>
          </cell>
          <cell r="R60" t="str">
            <v>N.A.</v>
          </cell>
          <cell r="S60" t="str">
            <v>N.A.</v>
          </cell>
          <cell r="U60">
            <v>1.25</v>
          </cell>
          <cell r="V60">
            <v>1.2910436341463416</v>
          </cell>
          <cell r="W60">
            <v>1.0762524489087042</v>
          </cell>
          <cell r="X60">
            <v>-4.1043634146341601E-2</v>
          </cell>
          <cell r="Y60">
            <v>0.1737475510912958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0.46389614130257711</v>
          </cell>
          <cell r="W61">
            <v>0.4581321373607723</v>
          </cell>
          <cell r="X61">
            <v>1.1038586974227993E-3</v>
          </cell>
          <cell r="Y61">
            <v>6.8678626392276176E-3</v>
          </cell>
        </row>
        <row r="62">
          <cell r="B62" t="str">
            <v>Direct Payroll : Net Box</v>
          </cell>
          <cell r="C62" t="str">
            <v>N.A.</v>
          </cell>
          <cell r="E62">
            <v>9.3527564514168687E-2</v>
          </cell>
          <cell r="F62">
            <v>9.0604828123100917E-2</v>
          </cell>
          <cell r="G62">
            <v>7.2742343193566053E-2</v>
          </cell>
          <cell r="H62">
            <v>9.3527564514168687E-2</v>
          </cell>
          <cell r="I62">
            <v>8.7859227270885729E-2</v>
          </cell>
          <cell r="J62">
            <v>6.3456086615664001E-2</v>
          </cell>
          <cell r="K62">
            <v>9.52629840099537E-2</v>
          </cell>
          <cell r="L62">
            <v>7.7714539587067491E-2</v>
          </cell>
          <cell r="M62">
            <v>7.2291287507274843E-2</v>
          </cell>
          <cell r="N62">
            <v>9.2286015759642653E-2</v>
          </cell>
          <cell r="O62">
            <v>6.8229979220349291E-2</v>
          </cell>
          <cell r="P62">
            <v>7.5905851882638598E-2</v>
          </cell>
          <cell r="R62" t="str">
            <v>N.A.</v>
          </cell>
          <cell r="S62" t="str">
            <v>N.A.</v>
          </cell>
          <cell r="U62">
            <v>8.0294801989766448E-2</v>
          </cell>
          <cell r="V62">
            <v>0.10007998089562609</v>
          </cell>
          <cell r="W62">
            <v>0.10378658067826398</v>
          </cell>
          <cell r="X62">
            <v>-1.9785178905859638E-2</v>
          </cell>
          <cell r="Y62">
            <v>-2.3491778688497528E-2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7.8672487558296908E-2</v>
          </cell>
          <cell r="F63">
            <v>7.6213972322100129E-2</v>
          </cell>
          <cell r="G63">
            <v>6.1188603804499017E-2</v>
          </cell>
          <cell r="H63">
            <v>7.8672487558296908E-2</v>
          </cell>
          <cell r="I63">
            <v>7.3904458009309212E-2</v>
          </cell>
          <cell r="J63">
            <v>5.3377292680520425E-2</v>
          </cell>
          <cell r="K63">
            <v>8.0132268633531581E-2</v>
          </cell>
          <cell r="L63">
            <v>6.5371061253670495E-2</v>
          </cell>
          <cell r="M63">
            <v>6.0809189745636531E-2</v>
          </cell>
          <cell r="N63">
            <v>7.7628135238733714E-2</v>
          </cell>
          <cell r="O63">
            <v>5.739294313071313E-2</v>
          </cell>
          <cell r="P63">
            <v>6.384964923291836E-2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6.7541497988850563E-2</v>
          </cell>
          <cell r="V63">
            <v>8.3794647051844307E-2</v>
          </cell>
          <cell r="W63">
            <v>8.9542955543777655E-2</v>
          </cell>
          <cell r="X63">
            <v>-1.6253149062993744E-2</v>
          </cell>
          <cell r="Y63">
            <v>-2.2001457554927092E-2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0.61915247708379673</v>
          </cell>
          <cell r="F64">
            <v>0.59980396217492804</v>
          </cell>
          <cell r="G64">
            <v>0.48155431194140724</v>
          </cell>
          <cell r="H64">
            <v>0.61915247708379673</v>
          </cell>
          <cell r="I64">
            <v>0.58162808453326353</v>
          </cell>
          <cell r="J64">
            <v>0.42007929339569572</v>
          </cell>
          <cell r="K64">
            <v>0.6306409541458935</v>
          </cell>
          <cell r="L64">
            <v>0.51447025206638686</v>
          </cell>
          <cell r="M64">
            <v>0.47856832329815951</v>
          </cell>
          <cell r="N64">
            <v>0.61093342432883435</v>
          </cell>
          <cell r="O64">
            <v>0.45168246243871235</v>
          </cell>
          <cell r="P64">
            <v>0.5024967394630675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0.53155158917225409</v>
          </cell>
          <cell r="V64">
            <v>0.66482561585365851</v>
          </cell>
          <cell r="W64">
            <v>0.70220876559257439</v>
          </cell>
          <cell r="X64">
            <v>-0.13327402668140442</v>
          </cell>
          <cell r="Y64">
            <v>-0.1706571764203203</v>
          </cell>
        </row>
        <row r="65">
          <cell r="B65" t="str">
            <v>Gross Margin :Total Rev</v>
          </cell>
          <cell r="C65" t="str">
            <v>N.A.</v>
          </cell>
          <cell r="E65">
            <v>0.51211636333480404</v>
          </cell>
          <cell r="F65">
            <v>0.51342619472493045</v>
          </cell>
          <cell r="G65">
            <v>0.52086372110490842</v>
          </cell>
          <cell r="H65">
            <v>0.51211636333480404</v>
          </cell>
          <cell r="I65">
            <v>0.51466151102698665</v>
          </cell>
          <cell r="J65">
            <v>0.52525683568447157</v>
          </cell>
          <cell r="K65">
            <v>0.51075151160763899</v>
          </cell>
          <cell r="L65">
            <v>0.51878827637425395</v>
          </cell>
          <cell r="M65">
            <v>0.52065397023989801</v>
          </cell>
          <cell r="N65">
            <v>0.51210130219029681</v>
          </cell>
          <cell r="O65">
            <v>0.52259375655749329</v>
          </cell>
          <cell r="P65">
            <v>0.51893648961195638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0.51752473037837543</v>
          </cell>
          <cell r="V65">
            <v>0.51212188544226755</v>
          </cell>
          <cell r="W65">
            <v>0.48136110921269704</v>
          </cell>
          <cell r="X65">
            <v>5.4028449361078756E-3</v>
          </cell>
          <cell r="Y65">
            <v>3.6163621165678395E-2</v>
          </cell>
        </row>
        <row r="66">
          <cell r="B66" t="str">
            <v>G&amp;A % of total revenue</v>
          </cell>
          <cell r="C66" t="str">
            <v>N.A.</v>
          </cell>
          <cell r="E66">
            <v>3.9560336651321186E-2</v>
          </cell>
          <cell r="F66">
            <v>3.8402116254637207E-2</v>
          </cell>
          <cell r="G66">
            <v>3.0092812987608641E-2</v>
          </cell>
          <cell r="H66">
            <v>3.9560336651321186E-2</v>
          </cell>
          <cell r="I66">
            <v>3.692074277605184E-2</v>
          </cell>
          <cell r="J66">
            <v>2.6697924240503056E-2</v>
          </cell>
          <cell r="K66">
            <v>3.9573985168592833E-2</v>
          </cell>
          <cell r="L66">
            <v>3.5608995922753808E-2</v>
          </cell>
          <cell r="M66">
            <v>2.9731299823613038E-2</v>
          </cell>
          <cell r="N66">
            <v>3.8014931879456988E-2</v>
          </cell>
          <cell r="O66">
            <v>2.8138192218877367E-2</v>
          </cell>
          <cell r="P66">
            <v>3.081738943073568E-2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3.3753639474473719E-2</v>
          </cell>
          <cell r="V66">
            <v>4.1441941196655535E-2</v>
          </cell>
          <cell r="W66">
            <v>4.2028846021488653E-2</v>
          </cell>
          <cell r="X66">
            <v>-7.6883017221818159E-3</v>
          </cell>
          <cell r="Y66">
            <v>-8.2752065470149336E-3</v>
          </cell>
        </row>
        <row r="67">
          <cell r="B67" t="str">
            <v>E.B.I.T.D. : Total Rev</v>
          </cell>
          <cell r="C67" t="str">
            <v>N.A.</v>
          </cell>
          <cell r="E67">
            <v>0.1163223598348611</v>
          </cell>
          <cell r="F67">
            <v>0.12921997653074099</v>
          </cell>
          <cell r="G67">
            <v>0.21708254689680467</v>
          </cell>
          <cell r="H67">
            <v>0.10674156970230847</v>
          </cell>
          <cell r="I67">
            <v>0.14177290298477896</v>
          </cell>
          <cell r="J67">
            <v>0.25827696103602737</v>
          </cell>
          <cell r="K67">
            <v>0.11494385959042441</v>
          </cell>
          <cell r="L67">
            <v>0.18904410567214364</v>
          </cell>
          <cell r="M67">
            <v>0.18746219342478423</v>
          </cell>
          <cell r="N67">
            <v>0.12828226837128756</v>
          </cell>
          <cell r="O67">
            <v>0.24129846199494989</v>
          </cell>
          <cell r="P67">
            <v>0.20793848495235559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0.17708867588852267</v>
          </cell>
          <cell r="V67">
            <v>0.15905161899030301</v>
          </cell>
          <cell r="W67">
            <v>0.15519685052680807</v>
          </cell>
          <cell r="X67">
            <v>1.8037056898219661E-2</v>
          </cell>
          <cell r="Y67">
            <v>2.1891825361714606E-2</v>
          </cell>
        </row>
        <row r="68">
          <cell r="B68" t="str">
            <v>No of Concession Transactions</v>
          </cell>
          <cell r="E68">
            <v>16</v>
          </cell>
          <cell r="F68">
            <v>15</v>
          </cell>
          <cell r="G68">
            <v>22</v>
          </cell>
          <cell r="H68">
            <v>16</v>
          </cell>
          <cell r="I68">
            <v>17</v>
          </cell>
          <cell r="J68">
            <v>22</v>
          </cell>
          <cell r="K68">
            <v>16</v>
          </cell>
          <cell r="L68">
            <v>19</v>
          </cell>
          <cell r="M68">
            <v>22</v>
          </cell>
          <cell r="N68">
            <v>19</v>
          </cell>
          <cell r="O68">
            <v>20</v>
          </cell>
          <cell r="P68">
            <v>26</v>
          </cell>
          <cell r="Q68" t="str">
            <v/>
          </cell>
          <cell r="R68">
            <v>30.509</v>
          </cell>
          <cell r="S68">
            <v>31.509</v>
          </cell>
          <cell r="T68">
            <v>32.509</v>
          </cell>
          <cell r="U68">
            <v>230</v>
          </cell>
          <cell r="V68">
            <v>216</v>
          </cell>
          <cell r="W68">
            <v>0</v>
          </cell>
          <cell r="X68">
            <v>14</v>
          </cell>
          <cell r="Y68">
            <v>230</v>
          </cell>
        </row>
        <row r="69">
          <cell r="B69" t="str">
            <v>Strike Rate %(No of Trans/Adm)</v>
          </cell>
          <cell r="E69">
            <v>0.25806451612903225</v>
          </cell>
          <cell r="F69">
            <v>0.234375</v>
          </cell>
          <cell r="G69">
            <v>0.26829268292682928</v>
          </cell>
          <cell r="H69">
            <v>0.25806451612903225</v>
          </cell>
          <cell r="I69">
            <v>0.25757575757575757</v>
          </cell>
          <cell r="J69">
            <v>0.23404255319148937</v>
          </cell>
          <cell r="K69">
            <v>0.25806451612903225</v>
          </cell>
          <cell r="L69">
            <v>0.25</v>
          </cell>
          <cell r="M69">
            <v>0.26190476190476192</v>
          </cell>
          <cell r="N69">
            <v>0.296875</v>
          </cell>
          <cell r="O69">
            <v>0.2247191011235955</v>
          </cell>
          <cell r="P69">
            <v>0.32500000000000001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0.25988700564971751</v>
          </cell>
          <cell r="V69">
            <v>0.26341463414634148</v>
          </cell>
          <cell r="W69">
            <v>0</v>
          </cell>
          <cell r="X69">
            <v>-3.527628496623969E-3</v>
          </cell>
          <cell r="Y69">
            <v>0.25988700564971751</v>
          </cell>
        </row>
        <row r="70">
          <cell r="B70" t="str">
            <v>Ave Sales (Total Sale/No of Trans) (S$)</v>
          </cell>
          <cell r="E70">
            <v>4.84375</v>
          </cell>
          <cell r="F70">
            <v>5.333333333333333</v>
          </cell>
          <cell r="G70">
            <v>4.6590909090909092</v>
          </cell>
          <cell r="H70">
            <v>4.84375</v>
          </cell>
          <cell r="I70">
            <v>4.8529411764705879</v>
          </cell>
          <cell r="J70">
            <v>5.3409090909090908</v>
          </cell>
          <cell r="K70">
            <v>4.84375</v>
          </cell>
          <cell r="L70">
            <v>5</v>
          </cell>
          <cell r="M70">
            <v>4.7727272727272725</v>
          </cell>
          <cell r="N70">
            <v>4.2105263157894735</v>
          </cell>
          <cell r="O70">
            <v>5.5625</v>
          </cell>
          <cell r="P70">
            <v>3.8461538461538463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4.8097826086956523</v>
          </cell>
          <cell r="V70">
            <v>4.9011841666666669</v>
          </cell>
          <cell r="W70" t="str">
            <v>N.A.</v>
          </cell>
          <cell r="X70">
            <v>-9.1401557971014569E-2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30</v>
          </cell>
          <cell r="F71">
            <v>31</v>
          </cell>
          <cell r="G71">
            <v>44</v>
          </cell>
          <cell r="H71">
            <v>31</v>
          </cell>
          <cell r="I71">
            <v>35</v>
          </cell>
          <cell r="J71">
            <v>50</v>
          </cell>
          <cell r="K71">
            <v>30</v>
          </cell>
          <cell r="L71">
            <v>35</v>
          </cell>
          <cell r="M71">
            <v>46</v>
          </cell>
          <cell r="N71">
            <v>34</v>
          </cell>
          <cell r="O71">
            <v>46</v>
          </cell>
          <cell r="P71">
            <v>45</v>
          </cell>
          <cell r="Q71" t="str">
            <v/>
          </cell>
          <cell r="R71">
            <v>71.703000000000003</v>
          </cell>
          <cell r="S71">
            <v>72.703000000000003</v>
          </cell>
          <cell r="T71">
            <v>73.703000000000003</v>
          </cell>
          <cell r="U71">
            <v>457</v>
          </cell>
          <cell r="V71">
            <v>550</v>
          </cell>
          <cell r="W71">
            <v>0</v>
          </cell>
          <cell r="X71">
            <v>-93</v>
          </cell>
          <cell r="Y71">
            <v>457</v>
          </cell>
        </row>
        <row r="72">
          <cell r="B72" t="str">
            <v>Combo Sales as % of Total Sales</v>
          </cell>
          <cell r="E72">
            <v>0.38709677419354838</v>
          </cell>
          <cell r="F72">
            <v>0.38750000000000001</v>
          </cell>
          <cell r="G72">
            <v>0.42926829268292682</v>
          </cell>
          <cell r="H72">
            <v>0.4</v>
          </cell>
          <cell r="I72">
            <v>0.42424242424242425</v>
          </cell>
          <cell r="J72">
            <v>0.42553191489361702</v>
          </cell>
          <cell r="K72">
            <v>0.38709677419354838</v>
          </cell>
          <cell r="L72">
            <v>0.36842105263157893</v>
          </cell>
          <cell r="M72">
            <v>0.43809523809523809</v>
          </cell>
          <cell r="N72">
            <v>0.42499999999999999</v>
          </cell>
          <cell r="O72">
            <v>0.41348314606741571</v>
          </cell>
          <cell r="P72">
            <v>0.45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0.41310734463276838</v>
          </cell>
          <cell r="V72">
            <v>0.51952675306793294</v>
          </cell>
          <cell r="W72">
            <v>0</v>
          </cell>
          <cell r="X72">
            <v>-0.10641940843516456</v>
          </cell>
          <cell r="Y72">
            <v>0.41310734463276838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6.0760000000000005</v>
          </cell>
          <cell r="S73">
            <v>6.0760000000000005</v>
          </cell>
          <cell r="T73">
            <v>6.0760000000000005</v>
          </cell>
          <cell r="U73">
            <v>69.617000000000004</v>
          </cell>
          <cell r="V73">
            <v>68</v>
          </cell>
          <cell r="W73">
            <v>0</v>
          </cell>
          <cell r="X73">
            <v>1.6170000000000044</v>
          </cell>
          <cell r="Y73">
            <v>69.617000000000004</v>
          </cell>
        </row>
        <row r="74">
          <cell r="B74" t="str">
            <v>Admissions/labour hour paid</v>
          </cell>
          <cell r="E74">
            <v>13.451941852896507</v>
          </cell>
          <cell r="F74">
            <v>12.576144625663193</v>
          </cell>
          <cell r="G74">
            <v>11.714285714285714</v>
          </cell>
          <cell r="H74">
            <v>13.006083490664988</v>
          </cell>
          <cell r="I74">
            <v>13.2</v>
          </cell>
          <cell r="J74">
            <v>13.428571428571429</v>
          </cell>
          <cell r="K74">
            <v>10.204081632653061</v>
          </cell>
          <cell r="L74">
            <v>15.2</v>
          </cell>
          <cell r="M74">
            <v>12</v>
          </cell>
          <cell r="N74">
            <v>12.8</v>
          </cell>
          <cell r="O74">
            <v>12.714285714285714</v>
          </cell>
          <cell r="P74">
            <v>13.166556945358787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12.712412198169986</v>
          </cell>
          <cell r="V74">
            <v>12.058823529411764</v>
          </cell>
          <cell r="W74" t="str">
            <v>N.A.</v>
          </cell>
          <cell r="X74">
            <v>0.6535886687582213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46.892529999999994</v>
          </cell>
          <cell r="W77">
            <v>3.8690000000000002</v>
          </cell>
          <cell r="X77">
            <v>-19.705029999999994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2.5</v>
          </cell>
          <cell r="F78">
            <v>2.5</v>
          </cell>
          <cell r="G78">
            <v>2.5</v>
          </cell>
          <cell r="H78">
            <v>2.5</v>
          </cell>
          <cell r="I78">
            <v>2.5</v>
          </cell>
          <cell r="J78">
            <v>2.5</v>
          </cell>
          <cell r="K78">
            <v>2.5</v>
          </cell>
          <cell r="L78">
            <v>2.5</v>
          </cell>
          <cell r="M78">
            <v>2.5</v>
          </cell>
          <cell r="N78">
            <v>2.5</v>
          </cell>
          <cell r="O78">
            <v>2.5</v>
          </cell>
          <cell r="P78">
            <v>2.5</v>
          </cell>
          <cell r="T78">
            <v>0</v>
          </cell>
          <cell r="U78">
            <v>30</v>
          </cell>
          <cell r="V78">
            <v>26.965</v>
          </cell>
          <cell r="W78">
            <v>3.2970000000000002</v>
          </cell>
          <cell r="X78">
            <v>3.0350000000000001</v>
          </cell>
          <cell r="Y78">
            <v>26.702999999999999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55.29</v>
          </cell>
          <cell r="W82">
            <v>54.024000000000001</v>
          </cell>
          <cell r="X82">
            <v>-17.225999999999999</v>
          </cell>
          <cell r="Y82">
            <v>-15.96</v>
          </cell>
        </row>
        <row r="83">
          <cell r="C83">
            <v>0</v>
          </cell>
          <cell r="E83">
            <v>7.9376250000000006</v>
          </cell>
          <cell r="F83">
            <v>7.9376250000000006</v>
          </cell>
          <cell r="G83">
            <v>7.9376250000000006</v>
          </cell>
          <cell r="H83">
            <v>7.9376250000000006</v>
          </cell>
          <cell r="I83">
            <v>7.9376250000000006</v>
          </cell>
          <cell r="J83">
            <v>7.9376250000000006</v>
          </cell>
          <cell r="K83">
            <v>7.9376250000000006</v>
          </cell>
          <cell r="L83">
            <v>7.9376250000000006</v>
          </cell>
          <cell r="M83">
            <v>7.9376250000000006</v>
          </cell>
          <cell r="N83">
            <v>7.9376250000000006</v>
          </cell>
          <cell r="O83">
            <v>7.9376250000000006</v>
          </cell>
          <cell r="P83">
            <v>7.9376250000000006</v>
          </cell>
          <cell r="R83">
            <v>0</v>
          </cell>
          <cell r="S83">
            <v>0</v>
          </cell>
          <cell r="T83">
            <v>0</v>
          </cell>
          <cell r="U83">
            <v>95.251499999999993</v>
          </cell>
          <cell r="V83">
            <v>129.14752999999999</v>
          </cell>
          <cell r="W83">
            <v>61.19</v>
          </cell>
          <cell r="X83">
            <v>-33.896029999999996</v>
          </cell>
          <cell r="Y83">
            <v>34.061499999999995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0.82088000000000005</v>
          </cell>
          <cell r="F86">
            <v>0.84736</v>
          </cell>
          <cell r="G86">
            <v>1.08568</v>
          </cell>
          <cell r="H86">
            <v>0.82088000000000005</v>
          </cell>
          <cell r="I86">
            <v>0.87384000000000006</v>
          </cell>
          <cell r="J86">
            <v>1.2445599999999999</v>
          </cell>
          <cell r="K86">
            <v>0.82088000000000005</v>
          </cell>
          <cell r="L86">
            <v>1.00624</v>
          </cell>
          <cell r="M86">
            <v>1.11216</v>
          </cell>
          <cell r="N86">
            <v>0.84736</v>
          </cell>
          <cell r="O86">
            <v>1.1783600000000001</v>
          </cell>
          <cell r="P86">
            <v>1.0592000000000001</v>
          </cell>
          <cell r="U86">
            <v>11.7174</v>
          </cell>
          <cell r="V86">
            <v>10.894426640000002</v>
          </cell>
          <cell r="W86">
            <v>13.751932000000002</v>
          </cell>
          <cell r="X86">
            <v>0.8229733599999971</v>
          </cell>
          <cell r="Y86">
            <v>-2.0345320000000022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0.82088000000000005</v>
          </cell>
          <cell r="F91">
            <v>0.84736</v>
          </cell>
          <cell r="G91">
            <v>1.08568</v>
          </cell>
          <cell r="H91">
            <v>0.82088000000000005</v>
          </cell>
          <cell r="I91">
            <v>0.87384000000000006</v>
          </cell>
          <cell r="J91">
            <v>1.2445599999999999</v>
          </cell>
          <cell r="K91">
            <v>0.82088000000000005</v>
          </cell>
          <cell r="L91">
            <v>1.00624</v>
          </cell>
          <cell r="M91">
            <v>1.11216</v>
          </cell>
          <cell r="N91">
            <v>0.84736</v>
          </cell>
          <cell r="O91">
            <v>1.1783600000000001</v>
          </cell>
          <cell r="P91">
            <v>1.0592000000000001</v>
          </cell>
          <cell r="U91">
            <v>11.7174</v>
          </cell>
          <cell r="V91">
            <v>10.894426640000002</v>
          </cell>
          <cell r="W91">
            <v>13.751932000000002</v>
          </cell>
          <cell r="X91">
            <v>0.8229733599999971</v>
          </cell>
          <cell r="Y91">
            <v>-2.0345320000000022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35.670478995862062</v>
          </cell>
          <cell r="F94">
            <v>35.670478995862062</v>
          </cell>
          <cell r="G94">
            <v>36.770478995862064</v>
          </cell>
          <cell r="H94">
            <v>35.670478995862062</v>
          </cell>
          <cell r="I94">
            <v>35.670478995862062</v>
          </cell>
          <cell r="J94">
            <v>36.770478995862064</v>
          </cell>
          <cell r="K94">
            <v>36.382764573712066</v>
          </cell>
          <cell r="L94">
            <v>36.382764573712066</v>
          </cell>
          <cell r="M94">
            <v>37.482764573712068</v>
          </cell>
          <cell r="N94">
            <v>36.382764573712066</v>
          </cell>
          <cell r="O94">
            <v>37.482764573712068</v>
          </cell>
          <cell r="P94">
            <v>37.482764573712068</v>
          </cell>
          <cell r="Q94" t="str">
            <v/>
          </cell>
          <cell r="T94">
            <v>0</v>
          </cell>
          <cell r="U94">
            <v>437.81946141744476</v>
          </cell>
          <cell r="V94">
            <v>502.37193500000001</v>
          </cell>
          <cell r="W94">
            <v>640.92899999999997</v>
          </cell>
          <cell r="X94">
            <v>-64.552473582555251</v>
          </cell>
          <cell r="Y94">
            <v>-203.10953858255522</v>
          </cell>
        </row>
        <row r="95">
          <cell r="A95">
            <v>67</v>
          </cell>
          <cell r="B95" t="str">
            <v>Bonus/Commission</v>
          </cell>
          <cell r="E95">
            <v>1.5359745833333331</v>
          </cell>
          <cell r="F95">
            <v>1.5359745833333331</v>
          </cell>
          <cell r="G95">
            <v>1.5359745833333331</v>
          </cell>
          <cell r="H95">
            <v>1.5359745833333331</v>
          </cell>
          <cell r="I95">
            <v>1.5359745833333331</v>
          </cell>
          <cell r="J95">
            <v>1.5359745833333331</v>
          </cell>
          <cell r="K95">
            <v>1.5359745833333331</v>
          </cell>
          <cell r="L95">
            <v>1.5359745833333331</v>
          </cell>
          <cell r="M95">
            <v>1.5359745833333331</v>
          </cell>
          <cell r="N95">
            <v>1.5359745833333331</v>
          </cell>
          <cell r="O95">
            <v>1.5359745833333331</v>
          </cell>
          <cell r="P95">
            <v>1.5359745833333331</v>
          </cell>
          <cell r="Q95" t="str">
            <v/>
          </cell>
          <cell r="T95">
            <v>0</v>
          </cell>
          <cell r="U95">
            <v>18.431694999999998</v>
          </cell>
          <cell r="V95">
            <v>24.458890000000004</v>
          </cell>
          <cell r="W95">
            <v>39.375999999999998</v>
          </cell>
          <cell r="X95">
            <v>-6.0271950000000061</v>
          </cell>
          <cell r="Y95">
            <v>-20.944305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9.9864999999999977</v>
          </cell>
          <cell r="W97">
            <v>18.306000000000001</v>
          </cell>
          <cell r="X97">
            <v>-3.3504999999999976</v>
          </cell>
          <cell r="Y97">
            <v>-11.67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Q98" t="str">
            <v/>
          </cell>
          <cell r="T98">
            <v>0</v>
          </cell>
          <cell r="U98">
            <v>7.5360000000000005</v>
          </cell>
          <cell r="V98">
            <v>8.3396799999999995</v>
          </cell>
          <cell r="W98">
            <v>15.022</v>
          </cell>
          <cell r="X98">
            <v>-0.80367999999999906</v>
          </cell>
          <cell r="Y98">
            <v>-7.4859999999999998</v>
          </cell>
        </row>
        <row r="99">
          <cell r="C99">
            <v>0</v>
          </cell>
          <cell r="E99">
            <v>38.387453579195395</v>
          </cell>
          <cell r="F99">
            <v>38.387453579195395</v>
          </cell>
          <cell r="G99">
            <v>39.487453579195396</v>
          </cell>
          <cell r="H99">
            <v>38.387453579195395</v>
          </cell>
          <cell r="I99">
            <v>38.387453579195395</v>
          </cell>
          <cell r="J99">
            <v>39.487453579195396</v>
          </cell>
          <cell r="K99">
            <v>39.099739157045398</v>
          </cell>
          <cell r="L99">
            <v>39.099739157045398</v>
          </cell>
          <cell r="M99">
            <v>40.1997391570454</v>
          </cell>
          <cell r="N99">
            <v>39.099739157045398</v>
          </cell>
          <cell r="O99">
            <v>40.1997391570454</v>
          </cell>
          <cell r="P99">
            <v>40.1997391570454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470.42315641744477</v>
          </cell>
          <cell r="V99">
            <v>545.15700500000003</v>
          </cell>
          <cell r="W99">
            <v>713.63300000000004</v>
          </cell>
          <cell r="X99">
            <v>-74.733848582555254</v>
          </cell>
          <cell r="Y99">
            <v>-243.20984358255527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15.712970000000006</v>
          </cell>
          <cell r="W102">
            <v>18.341999999999999</v>
          </cell>
          <cell r="X102">
            <v>-0.11297000000000246</v>
          </cell>
          <cell r="Y102">
            <v>-2.7419999999999956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21.268763333333332</v>
          </cell>
          <cell r="W104">
            <v>25.375</v>
          </cell>
          <cell r="X104">
            <v>2.7312366666666676</v>
          </cell>
          <cell r="Y104">
            <v>-1.375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10.095800000000001</v>
          </cell>
          <cell r="W105">
            <v>11.21</v>
          </cell>
          <cell r="X105">
            <v>1.9041999999999994</v>
          </cell>
          <cell r="Y105">
            <v>0.78999999999999915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6.6429699999999992</v>
          </cell>
          <cell r="W106">
            <v>0</v>
          </cell>
          <cell r="X106">
            <v>-0.64296999999999915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0.36</v>
          </cell>
          <cell r="F108">
            <v>0.36</v>
          </cell>
          <cell r="G108">
            <v>0.36</v>
          </cell>
          <cell r="H108">
            <v>0.36</v>
          </cell>
          <cell r="I108">
            <v>0.36</v>
          </cell>
          <cell r="J108">
            <v>0.36</v>
          </cell>
          <cell r="K108">
            <v>0.36</v>
          </cell>
          <cell r="L108">
            <v>0.36</v>
          </cell>
          <cell r="M108">
            <v>0.36</v>
          </cell>
          <cell r="N108">
            <v>0.36</v>
          </cell>
          <cell r="O108">
            <v>0.36</v>
          </cell>
          <cell r="P108">
            <v>0.36</v>
          </cell>
          <cell r="T108">
            <v>0</v>
          </cell>
          <cell r="U108">
            <v>4.32</v>
          </cell>
          <cell r="V108">
            <v>6.5681123999999969</v>
          </cell>
          <cell r="W108">
            <v>20.073067999999999</v>
          </cell>
          <cell r="X108">
            <v>-2.2481123999999975</v>
          </cell>
          <cell r="Y108">
            <v>-15.753067999999999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6.6736800000000001</v>
          </cell>
          <cell r="F111">
            <v>6.6736800000000001</v>
          </cell>
          <cell r="G111">
            <v>6.4584000000000001</v>
          </cell>
          <cell r="H111">
            <v>6.6736800000000001</v>
          </cell>
          <cell r="I111">
            <v>6.4584000000000001</v>
          </cell>
          <cell r="J111">
            <v>6.6736800000000001</v>
          </cell>
          <cell r="K111">
            <v>6.6736800000000001</v>
          </cell>
          <cell r="L111">
            <v>8.5278400000000012</v>
          </cell>
          <cell r="M111">
            <v>6.6736800000000001</v>
          </cell>
          <cell r="N111">
            <v>6.4584000000000001</v>
          </cell>
          <cell r="O111">
            <v>6.6736800000000001</v>
          </cell>
          <cell r="P111">
            <v>6.4584000000000001</v>
          </cell>
          <cell r="T111">
            <v>0</v>
          </cell>
          <cell r="U111">
            <v>81.077200000000005</v>
          </cell>
          <cell r="V111">
            <v>113.20794000000001</v>
          </cell>
          <cell r="W111">
            <v>169.8</v>
          </cell>
          <cell r="X111">
            <v>-32.130740000000003</v>
          </cell>
          <cell r="Y111">
            <v>-88.722800000000007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53.916430000000005</v>
          </cell>
          <cell r="W112">
            <v>38.929000000000002</v>
          </cell>
          <cell r="X112">
            <v>-5.9164300000000054</v>
          </cell>
          <cell r="Y112">
            <v>9.070999999999998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7.3634400000000007</v>
          </cell>
          <cell r="W113">
            <v>7.016</v>
          </cell>
          <cell r="X113">
            <v>-0.16344000000000225</v>
          </cell>
          <cell r="Y113">
            <v>0.18399999999999839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6.48</v>
          </cell>
          <cell r="W114">
            <v>3.9990000000000001</v>
          </cell>
          <cell r="X114">
            <v>-4.08</v>
          </cell>
          <cell r="Y114">
            <v>-1.5990000000000002</v>
          </cell>
        </row>
        <row r="115">
          <cell r="A115">
            <v>84</v>
          </cell>
          <cell r="B115" t="str">
            <v>Freight</v>
          </cell>
          <cell r="E115">
            <v>0.50309999999999999</v>
          </cell>
          <cell r="F115">
            <v>0.50309999999999999</v>
          </cell>
          <cell r="G115">
            <v>0.50309999999999999</v>
          </cell>
          <cell r="H115">
            <v>0.50309999999999999</v>
          </cell>
          <cell r="I115">
            <v>0.50309999999999999</v>
          </cell>
          <cell r="J115">
            <v>0.50309999999999999</v>
          </cell>
          <cell r="K115">
            <v>0.50309999999999999</v>
          </cell>
          <cell r="L115">
            <v>0.50309999999999999</v>
          </cell>
          <cell r="M115">
            <v>0.50309999999999999</v>
          </cell>
          <cell r="N115">
            <v>0.50309999999999999</v>
          </cell>
          <cell r="O115">
            <v>0.50309999999999999</v>
          </cell>
          <cell r="P115">
            <v>0.50309999999999999</v>
          </cell>
          <cell r="T115">
            <v>0</v>
          </cell>
          <cell r="U115">
            <v>6.0371999999999995</v>
          </cell>
          <cell r="V115">
            <v>5.3740999999999985</v>
          </cell>
          <cell r="W115">
            <v>4.51</v>
          </cell>
          <cell r="X115">
            <v>0.66310000000000091</v>
          </cell>
          <cell r="Y115">
            <v>1.5271999999999997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1.4</v>
          </cell>
          <cell r="F117">
            <v>1.4</v>
          </cell>
          <cell r="G117">
            <v>1.4</v>
          </cell>
          <cell r="H117">
            <v>1.4</v>
          </cell>
          <cell r="I117">
            <v>1.4</v>
          </cell>
          <cell r="J117">
            <v>1.4</v>
          </cell>
          <cell r="K117">
            <v>1.4</v>
          </cell>
          <cell r="L117">
            <v>1.4</v>
          </cell>
          <cell r="M117">
            <v>1.4</v>
          </cell>
          <cell r="N117">
            <v>1.4</v>
          </cell>
          <cell r="O117">
            <v>1.4</v>
          </cell>
          <cell r="P117">
            <v>1.4</v>
          </cell>
          <cell r="T117">
            <v>0</v>
          </cell>
          <cell r="U117">
            <v>16.8</v>
          </cell>
          <cell r="V117">
            <v>15.239010000000002</v>
          </cell>
          <cell r="W117">
            <v>20.126999999999999</v>
          </cell>
          <cell r="X117">
            <v>1.5609899999999985</v>
          </cell>
          <cell r="Y117">
            <v>-3.3269999999999982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0.50887453579195396</v>
          </cell>
          <cell r="F119">
            <v>0.50887453579195396</v>
          </cell>
          <cell r="G119">
            <v>0.51987453579195408</v>
          </cell>
          <cell r="H119">
            <v>0.50887453579195396</v>
          </cell>
          <cell r="I119">
            <v>0.50887453579195396</v>
          </cell>
          <cell r="J119">
            <v>0.51987453579195408</v>
          </cell>
          <cell r="K119">
            <v>0.5159973915704541</v>
          </cell>
          <cell r="L119">
            <v>0.5159973915704541</v>
          </cell>
          <cell r="M119">
            <v>0.52699739157045411</v>
          </cell>
          <cell r="N119">
            <v>0.5159973915704541</v>
          </cell>
          <cell r="O119">
            <v>0.52699739157045411</v>
          </cell>
          <cell r="P119">
            <v>0.52699739157045411</v>
          </cell>
          <cell r="T119">
            <v>0</v>
          </cell>
          <cell r="U119">
            <v>6.2042315641744477</v>
          </cell>
          <cell r="V119">
            <v>6.1559999999999997</v>
          </cell>
          <cell r="W119">
            <v>10.753</v>
          </cell>
          <cell r="X119">
            <v>4.8231564174447961E-2</v>
          </cell>
          <cell r="Y119">
            <v>-4.5487684358255525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15.6</v>
          </cell>
          <cell r="X120">
            <v>6.8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11.74</v>
          </cell>
          <cell r="W124">
            <v>2.3389999999999986</v>
          </cell>
          <cell r="X124">
            <v>-8.14</v>
          </cell>
          <cell r="Y124">
            <v>1.2610000000000006</v>
          </cell>
        </row>
        <row r="125">
          <cell r="C125">
            <v>0</v>
          </cell>
          <cell r="E125">
            <v>20.645654535791955</v>
          </cell>
          <cell r="F125">
            <v>20.645654535791955</v>
          </cell>
          <cell r="G125">
            <v>20.441374535791955</v>
          </cell>
          <cell r="H125">
            <v>20.645654535791955</v>
          </cell>
          <cell r="I125">
            <v>20.430374535791955</v>
          </cell>
          <cell r="J125">
            <v>20.656654535791954</v>
          </cell>
          <cell r="K125">
            <v>20.652777391570456</v>
          </cell>
          <cell r="L125">
            <v>22.506937391570457</v>
          </cell>
          <cell r="M125">
            <v>20.663777391570456</v>
          </cell>
          <cell r="N125">
            <v>20.437497391570457</v>
          </cell>
          <cell r="O125">
            <v>20.663777391570456</v>
          </cell>
          <cell r="P125">
            <v>20.448497391570456</v>
          </cell>
          <cell r="R125">
            <v>0</v>
          </cell>
          <cell r="S125">
            <v>0</v>
          </cell>
          <cell r="T125">
            <v>0</v>
          </cell>
          <cell r="U125">
            <v>248.83863156417448</v>
          </cell>
          <cell r="V125">
            <v>288.56553573333338</v>
          </cell>
          <cell r="W125">
            <v>348.07306800000003</v>
          </cell>
          <cell r="X125">
            <v>-39.7269041691589</v>
          </cell>
          <cell r="Y125">
            <v>-99.234436435825558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5" refreshError="1">
        <row r="11">
          <cell r="A11">
            <v>1</v>
          </cell>
          <cell r="B11" t="str">
            <v>Net Film Revenue</v>
          </cell>
          <cell r="E11">
            <v>355.1</v>
          </cell>
          <cell r="F11">
            <v>361.8</v>
          </cell>
          <cell r="G11">
            <v>509.2</v>
          </cell>
          <cell r="H11">
            <v>368.5</v>
          </cell>
          <cell r="I11">
            <v>415.4</v>
          </cell>
          <cell r="J11">
            <v>636.5</v>
          </cell>
          <cell r="K11">
            <v>335</v>
          </cell>
          <cell r="L11">
            <v>435.5</v>
          </cell>
          <cell r="M11">
            <v>509.2</v>
          </cell>
          <cell r="N11">
            <v>375.2</v>
          </cell>
          <cell r="O11">
            <v>522.6</v>
          </cell>
          <cell r="P11">
            <v>502.5</v>
          </cell>
          <cell r="Q11">
            <v>0</v>
          </cell>
          <cell r="T11">
            <v>0</v>
          </cell>
          <cell r="U11">
            <v>5326.5</v>
          </cell>
          <cell r="V11">
            <v>5084.3237399999989</v>
          </cell>
          <cell r="W11">
            <v>6344.5050000000001</v>
          </cell>
          <cell r="X11">
            <v>242.17626000000109</v>
          </cell>
          <cell r="Y11">
            <v>-1018.005</v>
          </cell>
        </row>
        <row r="12">
          <cell r="A12">
            <v>2</v>
          </cell>
          <cell r="B12" t="str">
            <v>Concession Sales</v>
          </cell>
          <cell r="E12">
            <v>71.55</v>
          </cell>
          <cell r="F12">
            <v>72.900000000000006</v>
          </cell>
          <cell r="G12">
            <v>102.6</v>
          </cell>
          <cell r="H12">
            <v>74.25</v>
          </cell>
          <cell r="I12">
            <v>83.7</v>
          </cell>
          <cell r="J12">
            <v>128.25</v>
          </cell>
          <cell r="K12">
            <v>67.5</v>
          </cell>
          <cell r="L12">
            <v>87.75</v>
          </cell>
          <cell r="M12">
            <v>102.6</v>
          </cell>
          <cell r="N12">
            <v>75.599999999999994</v>
          </cell>
          <cell r="O12">
            <v>105.3</v>
          </cell>
          <cell r="P12">
            <v>101.25</v>
          </cell>
          <cell r="T12">
            <v>0</v>
          </cell>
          <cell r="U12">
            <v>1073.25</v>
          </cell>
          <cell r="V12">
            <v>724.73797000000002</v>
          </cell>
          <cell r="W12">
            <v>821.76499999999999</v>
          </cell>
          <cell r="X12">
            <v>348.51202999999998</v>
          </cell>
          <cell r="Y12">
            <v>251.48500000000001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380.91274000000004</v>
          </cell>
          <cell r="W15">
            <v>337.87099999999998</v>
          </cell>
          <cell r="X15">
            <v>-146.91274000000004</v>
          </cell>
          <cell r="Y15">
            <v>-103.87099999999998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7.4376250000000006</v>
          </cell>
          <cell r="F16">
            <v>7.4376250000000006</v>
          </cell>
          <cell r="G16">
            <v>7.4376250000000006</v>
          </cell>
          <cell r="H16">
            <v>7.4376250000000006</v>
          </cell>
          <cell r="I16">
            <v>7.4376250000000006</v>
          </cell>
          <cell r="J16">
            <v>7.4376250000000006</v>
          </cell>
          <cell r="K16">
            <v>7.4376250000000006</v>
          </cell>
          <cell r="L16">
            <v>7.4376250000000006</v>
          </cell>
          <cell r="M16">
            <v>7.4376250000000006</v>
          </cell>
          <cell r="N16">
            <v>7.4376250000000006</v>
          </cell>
          <cell r="O16">
            <v>7.4376250000000006</v>
          </cell>
          <cell r="P16">
            <v>7.4376250000000006</v>
          </cell>
          <cell r="R16">
            <v>0</v>
          </cell>
          <cell r="S16">
            <v>0</v>
          </cell>
          <cell r="T16">
            <v>0</v>
          </cell>
          <cell r="U16">
            <v>89.251499999999979</v>
          </cell>
          <cell r="V16">
            <v>186.51553000000001</v>
          </cell>
          <cell r="W16">
            <v>129.892</v>
          </cell>
          <cell r="X16">
            <v>-97.264030000000034</v>
          </cell>
          <cell r="Y16">
            <v>-40.640500000000017</v>
          </cell>
        </row>
        <row r="17">
          <cell r="B17" t="str">
            <v>TOTAL REVENUE</v>
          </cell>
          <cell r="C17">
            <v>0</v>
          </cell>
          <cell r="E17">
            <v>453.58762500000006</v>
          </cell>
          <cell r="F17">
            <v>461.63762500000007</v>
          </cell>
          <cell r="G17">
            <v>638.73762499999998</v>
          </cell>
          <cell r="H17">
            <v>469.68762500000003</v>
          </cell>
          <cell r="I17">
            <v>526.03762500000005</v>
          </cell>
          <cell r="J17">
            <v>791.68762500000003</v>
          </cell>
          <cell r="K17">
            <v>429.43762500000003</v>
          </cell>
          <cell r="L17">
            <v>550.18762500000003</v>
          </cell>
          <cell r="M17">
            <v>638.73762499999998</v>
          </cell>
          <cell r="N17">
            <v>477.73762500000004</v>
          </cell>
          <cell r="O17">
            <v>654.83762500000012</v>
          </cell>
          <cell r="P17">
            <v>630.68762500000003</v>
          </cell>
          <cell r="R17">
            <v>0</v>
          </cell>
          <cell r="S17">
            <v>0</v>
          </cell>
          <cell r="T17">
            <v>0</v>
          </cell>
          <cell r="U17">
            <v>6723.0015000000003</v>
          </cell>
          <cell r="V17">
            <v>6376.4899799999985</v>
          </cell>
          <cell r="W17">
            <v>7634.0330000000004</v>
          </cell>
          <cell r="X17">
            <v>346.51152000000184</v>
          </cell>
          <cell r="Y17">
            <v>-911.03150000000005</v>
          </cell>
        </row>
        <row r="19">
          <cell r="A19">
            <v>7</v>
          </cell>
          <cell r="B19" t="str">
            <v>Film Hire</v>
          </cell>
          <cell r="E19">
            <v>165.12150000000003</v>
          </cell>
          <cell r="F19">
            <v>168.23700000000002</v>
          </cell>
          <cell r="G19">
            <v>236.77800000000002</v>
          </cell>
          <cell r="H19">
            <v>171.35249999999999</v>
          </cell>
          <cell r="I19">
            <v>193.16100000000003</v>
          </cell>
          <cell r="J19">
            <v>295.97250000000003</v>
          </cell>
          <cell r="K19">
            <v>155.77500000000001</v>
          </cell>
          <cell r="L19">
            <v>202.50749999999999</v>
          </cell>
          <cell r="M19">
            <v>236.77800000000002</v>
          </cell>
          <cell r="N19">
            <v>174.46800000000002</v>
          </cell>
          <cell r="O19">
            <v>243.00900000000001</v>
          </cell>
          <cell r="P19">
            <v>233.66249999999999</v>
          </cell>
          <cell r="U19">
            <v>2476.8225000000002</v>
          </cell>
          <cell r="V19">
            <v>2384.6974422500002</v>
          </cell>
          <cell r="W19">
            <v>2958.9290000000001</v>
          </cell>
          <cell r="X19">
            <v>92.125057749999996</v>
          </cell>
          <cell r="Y19">
            <v>-482.10649999999987</v>
          </cell>
        </row>
        <row r="20">
          <cell r="A20">
            <v>8</v>
          </cell>
          <cell r="B20" t="str">
            <v>Concession Cost</v>
          </cell>
          <cell r="E20">
            <v>15.741000000000003</v>
          </cell>
          <cell r="F20">
            <v>16.038</v>
          </cell>
          <cell r="G20">
            <v>22.572000000000003</v>
          </cell>
          <cell r="H20">
            <v>16.335000000000001</v>
          </cell>
          <cell r="I20">
            <v>18.414000000000001</v>
          </cell>
          <cell r="J20">
            <v>28.215</v>
          </cell>
          <cell r="K20">
            <v>14.85</v>
          </cell>
          <cell r="L20">
            <v>19.305</v>
          </cell>
          <cell r="M20">
            <v>22.572000000000003</v>
          </cell>
          <cell r="N20">
            <v>16.632000000000001</v>
          </cell>
          <cell r="O20">
            <v>23.166000000000004</v>
          </cell>
          <cell r="P20">
            <v>22.274999999999999</v>
          </cell>
          <cell r="T20">
            <v>0</v>
          </cell>
          <cell r="U20">
            <v>236.11500000000001</v>
          </cell>
          <cell r="V20">
            <v>158.439877</v>
          </cell>
          <cell r="W20">
            <v>207.57400000000001</v>
          </cell>
          <cell r="X20">
            <v>77.675123000000042</v>
          </cell>
          <cell r="Y20">
            <v>28.541000000000025</v>
          </cell>
        </row>
        <row r="21">
          <cell r="A21">
            <v>9</v>
          </cell>
          <cell r="B21" t="str">
            <v>Less Concession Rebates</v>
          </cell>
          <cell r="E21">
            <v>-1.7887500000000001</v>
          </cell>
          <cell r="F21">
            <v>-1.8225</v>
          </cell>
          <cell r="G21">
            <v>-2.5649999999999999</v>
          </cell>
          <cell r="H21">
            <v>-1.85625</v>
          </cell>
          <cell r="I21">
            <v>-2.0924999999999998</v>
          </cell>
          <cell r="J21">
            <v>-3.2062499999999998</v>
          </cell>
          <cell r="K21">
            <v>-1.6875</v>
          </cell>
          <cell r="L21">
            <v>-2.1937500000000001</v>
          </cell>
          <cell r="M21">
            <v>-2.5649999999999999</v>
          </cell>
          <cell r="N21">
            <v>-1.89</v>
          </cell>
          <cell r="O21">
            <v>-2.6324999999999998</v>
          </cell>
          <cell r="P21">
            <v>-2.53125</v>
          </cell>
          <cell r="U21">
            <v>-26.831250000000001</v>
          </cell>
          <cell r="V21">
            <v>-23</v>
          </cell>
          <cell r="W21">
            <v>-32.57</v>
          </cell>
          <cell r="X21">
            <v>-3.8312500000000078</v>
          </cell>
          <cell r="Y21">
            <v>5.7387499999999925</v>
          </cell>
        </row>
        <row r="22">
          <cell r="A22">
            <v>10</v>
          </cell>
          <cell r="B22" t="str">
            <v>Advertising Cost</v>
          </cell>
          <cell r="E22">
            <v>8.1673000000000009</v>
          </cell>
          <cell r="F22">
            <v>8.3214000000000006</v>
          </cell>
          <cell r="G22">
            <v>11.711599999999999</v>
          </cell>
          <cell r="H22">
            <v>8.4755000000000003</v>
          </cell>
          <cell r="I22">
            <v>9.5541999999999998</v>
          </cell>
          <cell r="J22">
            <v>14.6395</v>
          </cell>
          <cell r="K22">
            <v>7.7050000000000001</v>
          </cell>
          <cell r="L22">
            <v>10.016500000000001</v>
          </cell>
          <cell r="M22">
            <v>11.711599999999999</v>
          </cell>
          <cell r="N22">
            <v>8.6295999999999999</v>
          </cell>
          <cell r="O22">
            <v>12.0198</v>
          </cell>
          <cell r="P22">
            <v>11.557499999999999</v>
          </cell>
          <cell r="T22">
            <v>0</v>
          </cell>
          <cell r="U22">
            <v>122.50950000000002</v>
          </cell>
          <cell r="V22">
            <v>107.36001564999999</v>
          </cell>
          <cell r="W22">
            <v>193.93600000000001</v>
          </cell>
          <cell r="X22">
            <v>15.149484350000023</v>
          </cell>
          <cell r="Y22">
            <v>-71.42649999999999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0.71020000000000005</v>
          </cell>
          <cell r="F23">
            <v>0.72360000000000002</v>
          </cell>
          <cell r="G23">
            <v>1.0184</v>
          </cell>
          <cell r="H23">
            <v>0.73699999999999999</v>
          </cell>
          <cell r="I23">
            <v>0.83080000000000009</v>
          </cell>
          <cell r="J23">
            <v>1.2730000000000001</v>
          </cell>
          <cell r="K23">
            <v>0.67</v>
          </cell>
          <cell r="L23">
            <v>0.871</v>
          </cell>
          <cell r="M23">
            <v>1.0184</v>
          </cell>
          <cell r="N23">
            <v>0.75039999999999996</v>
          </cell>
          <cell r="O23">
            <v>1.0452000000000001</v>
          </cell>
          <cell r="P23">
            <v>1.0049999999999999</v>
          </cell>
          <cell r="R23">
            <v>0</v>
          </cell>
          <cell r="S23">
            <v>0</v>
          </cell>
          <cell r="T23">
            <v>0</v>
          </cell>
          <cell r="U23">
            <v>10.653000000000002</v>
          </cell>
          <cell r="V23">
            <v>10.168647479999999</v>
          </cell>
          <cell r="W23">
            <v>12.68901</v>
          </cell>
          <cell r="X23">
            <v>0.48435252000000339</v>
          </cell>
          <cell r="Y23">
            <v>-2.0360099999999974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36.659433415229877</v>
          </cell>
          <cell r="F24">
            <v>36.659433415229877</v>
          </cell>
          <cell r="G24">
            <v>37.759433415229879</v>
          </cell>
          <cell r="H24">
            <v>36.659433415229877</v>
          </cell>
          <cell r="I24">
            <v>36.659433415229877</v>
          </cell>
          <cell r="J24">
            <v>37.759433415229879</v>
          </cell>
          <cell r="K24">
            <v>33.905524757729872</v>
          </cell>
          <cell r="L24">
            <v>33.905524757729872</v>
          </cell>
          <cell r="M24">
            <v>35.005524757729873</v>
          </cell>
          <cell r="N24">
            <v>33.905524757729872</v>
          </cell>
          <cell r="O24">
            <v>35.005524757729873</v>
          </cell>
          <cell r="P24">
            <v>35.005524757729873</v>
          </cell>
          <cell r="R24">
            <v>0</v>
          </cell>
          <cell r="S24">
            <v>0</v>
          </cell>
          <cell r="T24">
            <v>0</v>
          </cell>
          <cell r="U24">
            <v>428.88974903775852</v>
          </cell>
          <cell r="V24">
            <v>494.89811199999997</v>
          </cell>
          <cell r="W24">
            <v>676.95700000000011</v>
          </cell>
          <cell r="X24">
            <v>-66.008362962241449</v>
          </cell>
          <cell r="Y24">
            <v>-248.06725096224159</v>
          </cell>
        </row>
        <row r="25">
          <cell r="B25" t="str">
            <v>TOTAL COST</v>
          </cell>
          <cell r="C25">
            <v>0</v>
          </cell>
          <cell r="E25">
            <v>224.61068341522991</v>
          </cell>
          <cell r="F25">
            <v>228.15693341522993</v>
          </cell>
          <cell r="G25">
            <v>307.27443341522985</v>
          </cell>
          <cell r="H25">
            <v>231.70318341522992</v>
          </cell>
          <cell r="I25">
            <v>256.52693341522996</v>
          </cell>
          <cell r="J25">
            <v>374.65318341522988</v>
          </cell>
          <cell r="K25">
            <v>211.21802475772986</v>
          </cell>
          <cell r="L25">
            <v>264.41177475772992</v>
          </cell>
          <cell r="M25">
            <v>304.52052475772985</v>
          </cell>
          <cell r="N25">
            <v>232.49552475772992</v>
          </cell>
          <cell r="O25">
            <v>311.61302475772987</v>
          </cell>
          <cell r="P25">
            <v>300.97427475772986</v>
          </cell>
          <cell r="R25">
            <v>0</v>
          </cell>
          <cell r="S25">
            <v>0</v>
          </cell>
          <cell r="T25">
            <v>0</v>
          </cell>
          <cell r="U25">
            <v>3248.1584990377587</v>
          </cell>
          <cell r="V25">
            <v>3132.5640943799999</v>
          </cell>
          <cell r="W25">
            <v>4017.5150100000001</v>
          </cell>
          <cell r="X25">
            <v>115.59440465775879</v>
          </cell>
          <cell r="Y25">
            <v>-769.35651096224137</v>
          </cell>
        </row>
        <row r="27">
          <cell r="B27" t="str">
            <v>GROSS MARGIN</v>
          </cell>
          <cell r="C27">
            <v>0</v>
          </cell>
          <cell r="E27">
            <v>228.97694158477015</v>
          </cell>
          <cell r="F27">
            <v>233.48069158477014</v>
          </cell>
          <cell r="G27">
            <v>331.46319158477013</v>
          </cell>
          <cell r="H27">
            <v>237.98444158477011</v>
          </cell>
          <cell r="I27">
            <v>269.51069158477009</v>
          </cell>
          <cell r="J27">
            <v>417.03444158477015</v>
          </cell>
          <cell r="K27">
            <v>218.21960024227016</v>
          </cell>
          <cell r="L27">
            <v>285.77585024227011</v>
          </cell>
          <cell r="M27">
            <v>334.21710024227013</v>
          </cell>
          <cell r="N27">
            <v>245.24210024227011</v>
          </cell>
          <cell r="O27">
            <v>343.22460024227024</v>
          </cell>
          <cell r="P27">
            <v>329.71335024227017</v>
          </cell>
          <cell r="R27">
            <v>0</v>
          </cell>
          <cell r="S27">
            <v>0</v>
          </cell>
          <cell r="T27">
            <v>0</v>
          </cell>
          <cell r="U27">
            <v>3474.8430009622421</v>
          </cell>
          <cell r="V27">
            <v>3243.9258856199986</v>
          </cell>
          <cell r="W27">
            <v>3616.5179900000003</v>
          </cell>
          <cell r="X27">
            <v>230.91711534224351</v>
          </cell>
          <cell r="Y27">
            <v>-141.67498903775822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208.976</v>
          </cell>
          <cell r="F29">
            <v>208.976</v>
          </cell>
          <cell r="G29">
            <v>208.976</v>
          </cell>
          <cell r="H29">
            <v>208.976</v>
          </cell>
          <cell r="I29">
            <v>208.976</v>
          </cell>
          <cell r="J29">
            <v>208.976</v>
          </cell>
          <cell r="K29">
            <v>208.976</v>
          </cell>
          <cell r="L29">
            <v>208.976</v>
          </cell>
          <cell r="M29">
            <v>208.976</v>
          </cell>
          <cell r="N29">
            <v>208.976</v>
          </cell>
          <cell r="O29">
            <v>208.976</v>
          </cell>
          <cell r="P29">
            <v>208.976</v>
          </cell>
          <cell r="T29">
            <v>0</v>
          </cell>
          <cell r="U29">
            <v>2507.7120000000009</v>
          </cell>
          <cell r="V29">
            <v>2507.7120000000009</v>
          </cell>
          <cell r="W29">
            <v>2507.712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10.9</v>
          </cell>
          <cell r="F30">
            <v>10.9</v>
          </cell>
          <cell r="G30">
            <v>10.9</v>
          </cell>
          <cell r="H30">
            <v>10.9</v>
          </cell>
          <cell r="I30">
            <v>10.9</v>
          </cell>
          <cell r="J30">
            <v>10.9</v>
          </cell>
          <cell r="K30">
            <v>10.9</v>
          </cell>
          <cell r="L30">
            <v>10.9</v>
          </cell>
          <cell r="M30">
            <v>10.9</v>
          </cell>
          <cell r="N30">
            <v>10.9</v>
          </cell>
          <cell r="O30">
            <v>10.9</v>
          </cell>
          <cell r="P30">
            <v>10.9</v>
          </cell>
          <cell r="T30">
            <v>0</v>
          </cell>
          <cell r="U30">
            <v>130.80000000000001</v>
          </cell>
          <cell r="V30">
            <v>94.620389999999986</v>
          </cell>
          <cell r="W30">
            <v>127.36499999999999</v>
          </cell>
          <cell r="X30">
            <v>36.179610000000054</v>
          </cell>
          <cell r="Y30">
            <v>3.4350000000000307</v>
          </cell>
        </row>
        <row r="31">
          <cell r="A31">
            <v>15</v>
          </cell>
          <cell r="B31" t="str">
            <v>Repair &amp; Maintenance</v>
          </cell>
          <cell r="E31">
            <v>10.25</v>
          </cell>
          <cell r="F31">
            <v>10.25</v>
          </cell>
          <cell r="G31">
            <v>10.25</v>
          </cell>
          <cell r="H31">
            <v>15.25</v>
          </cell>
          <cell r="I31">
            <v>10.25</v>
          </cell>
          <cell r="J31">
            <v>10.25</v>
          </cell>
          <cell r="K31">
            <v>10.25</v>
          </cell>
          <cell r="L31">
            <v>10.25</v>
          </cell>
          <cell r="M31">
            <v>10.25</v>
          </cell>
          <cell r="N31">
            <v>10.25</v>
          </cell>
          <cell r="O31">
            <v>30.25</v>
          </cell>
          <cell r="P31">
            <v>10.25</v>
          </cell>
          <cell r="T31">
            <v>0</v>
          </cell>
          <cell r="U31">
            <v>148</v>
          </cell>
          <cell r="V31">
            <v>152.20305999999999</v>
          </cell>
          <cell r="W31">
            <v>198.184</v>
          </cell>
          <cell r="X31">
            <v>-4.2030599999999936</v>
          </cell>
          <cell r="Y31">
            <v>-50.183999999999997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35.318474334152299</v>
          </cell>
          <cell r="F33">
            <v>35.318474334152299</v>
          </cell>
          <cell r="G33">
            <v>35.160994334152292</v>
          </cell>
          <cell r="H33">
            <v>35.318474334152299</v>
          </cell>
          <cell r="I33">
            <v>35.149994334152296</v>
          </cell>
          <cell r="J33">
            <v>35.329474334152295</v>
          </cell>
          <cell r="K33">
            <v>52.349935247577299</v>
          </cell>
          <cell r="L33">
            <v>37.285495247577302</v>
          </cell>
          <cell r="M33">
            <v>37.551935247577298</v>
          </cell>
          <cell r="N33">
            <v>35.122455247577292</v>
          </cell>
          <cell r="O33">
            <v>35.301935247577298</v>
          </cell>
          <cell r="P33">
            <v>35.133455247577295</v>
          </cell>
          <cell r="R33">
            <v>0</v>
          </cell>
          <cell r="S33">
            <v>0</v>
          </cell>
          <cell r="T33">
            <v>0</v>
          </cell>
          <cell r="U33">
            <v>444.34109749037759</v>
          </cell>
          <cell r="V33">
            <v>481.33407338666666</v>
          </cell>
          <cell r="W33">
            <v>604.81398999999999</v>
          </cell>
          <cell r="X33">
            <v>-36.992975896289067</v>
          </cell>
          <cell r="Y33">
            <v>-160.4728925096224</v>
          </cell>
        </row>
        <row r="35">
          <cell r="B35" t="str">
            <v>Total Overhead Expenses</v>
          </cell>
          <cell r="C35">
            <v>0</v>
          </cell>
          <cell r="E35">
            <v>265.44447433415229</v>
          </cell>
          <cell r="F35">
            <v>265.44447433415229</v>
          </cell>
          <cell r="G35">
            <v>265.28699433415227</v>
          </cell>
          <cell r="H35">
            <v>270.44447433415229</v>
          </cell>
          <cell r="I35">
            <v>265.2759943341523</v>
          </cell>
          <cell r="J35">
            <v>265.45547433415231</v>
          </cell>
          <cell r="K35">
            <v>282.4759352475773</v>
          </cell>
          <cell r="L35">
            <v>267.41149524757731</v>
          </cell>
          <cell r="M35">
            <v>267.6779352475773</v>
          </cell>
          <cell r="N35">
            <v>265.24845524757728</v>
          </cell>
          <cell r="O35">
            <v>285.4279352475773</v>
          </cell>
          <cell r="P35">
            <v>265.25945524757731</v>
          </cell>
          <cell r="R35">
            <v>0</v>
          </cell>
          <cell r="S35">
            <v>0</v>
          </cell>
          <cell r="T35">
            <v>0</v>
          </cell>
          <cell r="U35">
            <v>3230.8530974903779</v>
          </cell>
          <cell r="V35">
            <v>3235.8695233866674</v>
          </cell>
          <cell r="W35">
            <v>3438.0749900000005</v>
          </cell>
          <cell r="X35">
            <v>-5.0164258962895474</v>
          </cell>
          <cell r="Y35">
            <v>-207.22189250962265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-36.467532749382144</v>
          </cell>
          <cell r="F37">
            <v>-31.963782749382148</v>
          </cell>
          <cell r="G37">
            <v>66.176197250617861</v>
          </cell>
          <cell r="H37">
            <v>-32.460032749382179</v>
          </cell>
          <cell r="I37">
            <v>4.2346972506177849</v>
          </cell>
          <cell r="J37">
            <v>151.57896725061784</v>
          </cell>
          <cell r="K37">
            <v>-64.256335005307136</v>
          </cell>
          <cell r="L37">
            <v>18.364354994692803</v>
          </cell>
          <cell r="M37">
            <v>66.53916499469284</v>
          </cell>
          <cell r="N37">
            <v>-20.006355005307171</v>
          </cell>
          <cell r="O37">
            <v>57.796664994692946</v>
          </cell>
          <cell r="P37">
            <v>64.45389499469286</v>
          </cell>
          <cell r="R37">
            <v>0</v>
          </cell>
          <cell r="S37">
            <v>0</v>
          </cell>
          <cell r="T37">
            <v>0</v>
          </cell>
          <cell r="U37">
            <v>243.98990347186418</v>
          </cell>
          <cell r="V37">
            <v>8.0563622333311287</v>
          </cell>
          <cell r="W37">
            <v>178.44299999999976</v>
          </cell>
          <cell r="X37">
            <v>235.93354123853305</v>
          </cell>
          <cell r="Y37">
            <v>65.546903471864425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53.235173611111115</v>
          </cell>
          <cell r="F39">
            <v>53.235173611111115</v>
          </cell>
          <cell r="G39">
            <v>53.235173611111115</v>
          </cell>
          <cell r="H39">
            <v>53.235173611111115</v>
          </cell>
          <cell r="I39">
            <v>53.235173611111115</v>
          </cell>
          <cell r="J39">
            <v>53.235173611111115</v>
          </cell>
          <cell r="K39">
            <v>53.235173611111115</v>
          </cell>
          <cell r="L39">
            <v>53.235173611111115</v>
          </cell>
          <cell r="M39">
            <v>53.235173611111115</v>
          </cell>
          <cell r="N39">
            <v>53.495590277777779</v>
          </cell>
          <cell r="O39">
            <v>53.495590277777779</v>
          </cell>
          <cell r="P39">
            <v>53.495590277777779</v>
          </cell>
          <cell r="T39">
            <v>0</v>
          </cell>
          <cell r="U39">
            <v>639.60333333333335</v>
          </cell>
          <cell r="V39">
            <v>619.1506580555556</v>
          </cell>
          <cell r="W39">
            <v>573.70799999999997</v>
          </cell>
          <cell r="X39">
            <v>20.452675277777757</v>
          </cell>
          <cell r="Y39">
            <v>65.895333333333383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14.102</v>
          </cell>
          <cell r="W40">
            <v>15.167999999999999</v>
          </cell>
          <cell r="X40">
            <v>-14.102</v>
          </cell>
          <cell r="Y40">
            <v>-15.167999999999999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232.49240644383562</v>
          </cell>
          <cell r="W41">
            <v>272.16399999999999</v>
          </cell>
          <cell r="X41">
            <v>-232.49240644383562</v>
          </cell>
          <cell r="Y41">
            <v>-272.16399999999999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-89.702706360493266</v>
          </cell>
          <cell r="F44">
            <v>-85.19895636049327</v>
          </cell>
          <cell r="G44">
            <v>12.941023639506746</v>
          </cell>
          <cell r="H44">
            <v>-85.695206360493302</v>
          </cell>
          <cell r="I44">
            <v>-49.00047636049333</v>
          </cell>
          <cell r="J44">
            <v>98.343793639506714</v>
          </cell>
          <cell r="K44">
            <v>-117.49150861641826</v>
          </cell>
          <cell r="L44">
            <v>-34.870818616418312</v>
          </cell>
          <cell r="M44">
            <v>13.303991383581725</v>
          </cell>
          <cell r="N44">
            <v>-73.50194528308495</v>
          </cell>
          <cell r="O44">
            <v>4.3010747169151671</v>
          </cell>
          <cell r="P44">
            <v>10.95830471691508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-395.61342986146917</v>
          </cell>
          <cell r="V44">
            <v>-854.96527226606008</v>
          </cell>
          <cell r="W44">
            <v>-681.69</v>
          </cell>
          <cell r="X44">
            <v>459.35184240459091</v>
          </cell>
          <cell r="Y44">
            <v>286.076570138531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-89.702706360493266</v>
          </cell>
          <cell r="F50">
            <v>-85.19895636049327</v>
          </cell>
          <cell r="G50">
            <v>12.941023639506746</v>
          </cell>
          <cell r="H50">
            <v>-85.695206360493302</v>
          </cell>
          <cell r="I50">
            <v>-49.00047636049333</v>
          </cell>
          <cell r="J50">
            <v>98.343793639506714</v>
          </cell>
          <cell r="K50">
            <v>-117.49150861641826</v>
          </cell>
          <cell r="L50">
            <v>-34.870818616418312</v>
          </cell>
          <cell r="M50">
            <v>13.303991383581725</v>
          </cell>
          <cell r="N50">
            <v>-73.50194528308495</v>
          </cell>
          <cell r="O50">
            <v>4.3010747169151671</v>
          </cell>
          <cell r="P50">
            <v>10.95830471691508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-395.61342986146917</v>
          </cell>
          <cell r="V50">
            <v>-854.96527226606008</v>
          </cell>
          <cell r="W50">
            <v>-681.69</v>
          </cell>
          <cell r="X50">
            <v>459.35184240459091</v>
          </cell>
          <cell r="Y50">
            <v>286.076570138531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51.94</v>
          </cell>
          <cell r="F54">
            <v>52.92</v>
          </cell>
          <cell r="G54">
            <v>74.48</v>
          </cell>
          <cell r="H54">
            <v>53.9</v>
          </cell>
          <cell r="I54">
            <v>60.76</v>
          </cell>
          <cell r="J54">
            <v>93.1</v>
          </cell>
          <cell r="K54">
            <v>49</v>
          </cell>
          <cell r="L54">
            <v>63.7</v>
          </cell>
          <cell r="M54">
            <v>74.48</v>
          </cell>
          <cell r="N54">
            <v>54.88</v>
          </cell>
          <cell r="O54">
            <v>76.44</v>
          </cell>
          <cell r="P54">
            <v>73.5</v>
          </cell>
          <cell r="T54">
            <v>0</v>
          </cell>
          <cell r="U54">
            <v>779.1</v>
          </cell>
          <cell r="V54">
            <v>757</v>
          </cell>
          <cell r="W54">
            <v>932.88199999999995</v>
          </cell>
          <cell r="X54">
            <v>22.099999999999909</v>
          </cell>
          <cell r="Y54">
            <v>-153.78200000000004</v>
          </cell>
        </row>
        <row r="55">
          <cell r="A55">
            <v>28</v>
          </cell>
          <cell r="B55" t="str">
            <v>Admissions</v>
          </cell>
          <cell r="E55">
            <v>53</v>
          </cell>
          <cell r="F55">
            <v>54</v>
          </cell>
          <cell r="G55">
            <v>76</v>
          </cell>
          <cell r="H55">
            <v>55</v>
          </cell>
          <cell r="I55">
            <v>62</v>
          </cell>
          <cell r="J55">
            <v>95</v>
          </cell>
          <cell r="K55">
            <v>50</v>
          </cell>
          <cell r="L55">
            <v>65</v>
          </cell>
          <cell r="M55">
            <v>76</v>
          </cell>
          <cell r="N55">
            <v>56</v>
          </cell>
          <cell r="O55">
            <v>78</v>
          </cell>
          <cell r="P55">
            <v>75</v>
          </cell>
          <cell r="T55">
            <v>0</v>
          </cell>
          <cell r="U55">
            <v>795</v>
          </cell>
          <cell r="V55">
            <v>757</v>
          </cell>
          <cell r="W55">
            <v>932.88199999999995</v>
          </cell>
          <cell r="X55">
            <v>38</v>
          </cell>
          <cell r="Y55">
            <v>-137.88199999999995</v>
          </cell>
        </row>
        <row r="56">
          <cell r="B56" t="str">
            <v>Utilisation Rate</v>
          </cell>
          <cell r="E56">
            <v>0.23849809201526387</v>
          </cell>
          <cell r="F56">
            <v>0.24299805601555188</v>
          </cell>
          <cell r="G56">
            <v>0.27359781121751026</v>
          </cell>
          <cell r="H56">
            <v>0.24749802001583987</v>
          </cell>
          <cell r="I56">
            <v>0.27899776801785586</v>
          </cell>
          <cell r="J56">
            <v>0.34199726402188785</v>
          </cell>
          <cell r="K56">
            <v>0.22499820001439988</v>
          </cell>
          <cell r="L56">
            <v>0.29249766001871985</v>
          </cell>
          <cell r="M56">
            <v>0.27359781121751026</v>
          </cell>
          <cell r="N56">
            <v>0.25199798401612789</v>
          </cell>
          <cell r="O56">
            <v>0.28079775361797105</v>
          </cell>
          <cell r="P56">
            <v>0.33749730002159983</v>
          </cell>
          <cell r="U56">
            <v>0.27519010617145834</v>
          </cell>
          <cell r="V56">
            <v>0.26865158905463032</v>
          </cell>
          <cell r="W56">
            <v>0.31808882517972759</v>
          </cell>
          <cell r="X56">
            <v>6.5385171168280132E-3</v>
          </cell>
          <cell r="Y56">
            <v>-4.2898719008269248E-2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U57">
            <v>6.7</v>
          </cell>
          <cell r="V57">
            <v>6.716411809775428</v>
          </cell>
          <cell r="W57">
            <v>6.8009726846482197</v>
          </cell>
          <cell r="X57">
            <v>-1.6411809775427777E-2</v>
          </cell>
          <cell r="Y57">
            <v>-0.10097268464821951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2.1115888983497345E-2</v>
          </cell>
          <cell r="W58">
            <v>3.056755412754817E-2</v>
          </cell>
          <cell r="X58">
            <v>1.8841110165026577E-3</v>
          </cell>
          <cell r="Y58">
            <v>-7.5675541275481671E-3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0.18688116616823594</v>
          </cell>
          <cell r="W59">
            <v>0.21296112635607506</v>
          </cell>
          <cell r="X59">
            <v>8.118833831764094E-3</v>
          </cell>
          <cell r="Y59">
            <v>-1.7961126356075025E-2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0.9573817305151916</v>
          </cell>
          <cell r="W60">
            <v>0.8808884724970576</v>
          </cell>
          <cell r="X60">
            <v>0.39261826948480849</v>
          </cell>
          <cell r="Y60">
            <v>0.46911152750294249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0.46902942538627579</v>
          </cell>
          <cell r="W61">
            <v>0.46637665192162353</v>
          </cell>
          <cell r="X61">
            <v>-4.0294253862757645E-3</v>
          </cell>
          <cell r="Y61">
            <v>-1.3766519216235062E-3</v>
          </cell>
        </row>
        <row r="62">
          <cell r="B62" t="str">
            <v>Direct Payroll : Net Box</v>
          </cell>
          <cell r="C62" t="str">
            <v>N.A.</v>
          </cell>
          <cell r="E62">
            <v>0.10323692879535307</v>
          </cell>
          <cell r="F62">
            <v>0.10132513381766135</v>
          </cell>
          <cell r="G62">
            <v>7.4154425403043747E-2</v>
          </cell>
          <cell r="H62">
            <v>9.9482858657340231E-2</v>
          </cell>
          <cell r="I62">
            <v>8.8250923002479234E-2</v>
          </cell>
          <cell r="J62">
            <v>5.9323540322435003E-2</v>
          </cell>
          <cell r="K62">
            <v>0.10121052166486529</v>
          </cell>
          <cell r="L62">
            <v>7.7854247434511761E-2</v>
          </cell>
          <cell r="M62">
            <v>6.8746120891064161E-2</v>
          </cell>
          <cell r="N62">
            <v>9.0366537200772576E-2</v>
          </cell>
          <cell r="O62">
            <v>6.6983399842575342E-2</v>
          </cell>
          <cell r="P62">
            <v>6.9662735836278356E-2</v>
          </cell>
          <cell r="R62" t="str">
            <v>N.A.</v>
          </cell>
          <cell r="S62" t="str">
            <v>N.A.</v>
          </cell>
          <cell r="U62">
            <v>8.0519994187131988E-2</v>
          </cell>
          <cell r="V62">
            <v>9.7338040869915196E-2</v>
          </cell>
          <cell r="W62">
            <v>0.10669973465226996</v>
          </cell>
          <cell r="X62">
            <v>-1.6818046682783208E-2</v>
          </cell>
          <cell r="Y62">
            <v>-2.6179740465137977E-2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8.5923903469424287E-2</v>
          </cell>
          <cell r="F63">
            <v>8.4332720071842365E-2</v>
          </cell>
          <cell r="G63">
            <v>6.1718590087005365E-2</v>
          </cell>
          <cell r="H63">
            <v>8.2799397888717957E-2</v>
          </cell>
          <cell r="I63">
            <v>7.3451078772249795E-2</v>
          </cell>
          <cell r="J63">
            <v>4.9374872069604288E-2</v>
          </cell>
          <cell r="K63">
            <v>8.4237328590633223E-2</v>
          </cell>
          <cell r="L63">
            <v>6.4797945069717866E-2</v>
          </cell>
          <cell r="M63">
            <v>5.7217268319270799E-2</v>
          </cell>
          <cell r="N63">
            <v>7.5211900527351092E-2</v>
          </cell>
          <cell r="O63">
            <v>5.5750158875186924E-2</v>
          </cell>
          <cell r="P63">
            <v>5.7980165230194405E-2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6.7016641124693702E-2</v>
          </cell>
          <cell r="V63">
            <v>8.5194156424273901E-2</v>
          </cell>
          <cell r="W63">
            <v>9.446434477071057E-2</v>
          </cell>
          <cell r="X63">
            <v>-1.8177515299580199E-2</v>
          </cell>
          <cell r="Y63">
            <v>-2.7447703646016869E-2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0.69168742292886565</v>
          </cell>
          <cell r="F64">
            <v>0.67887839657833104</v>
          </cell>
          <cell r="G64">
            <v>0.49683465020039314</v>
          </cell>
          <cell r="H64">
            <v>0.66653515300417954</v>
          </cell>
          <cell r="I64">
            <v>0.5912811841166109</v>
          </cell>
          <cell r="J64">
            <v>0.39746772016031451</v>
          </cell>
          <cell r="K64">
            <v>0.67811049515459743</v>
          </cell>
          <cell r="L64">
            <v>0.52162345781122876</v>
          </cell>
          <cell r="M64">
            <v>0.46059900997012992</v>
          </cell>
          <cell r="N64">
            <v>0.60545579924517623</v>
          </cell>
          <cell r="O64">
            <v>0.44878877894525476</v>
          </cell>
          <cell r="P64">
            <v>0.46674033010306498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0.53948396105378427</v>
          </cell>
          <cell r="V64">
            <v>0.65376236723910164</v>
          </cell>
          <cell r="W64">
            <v>0.72566198082930122</v>
          </cell>
          <cell r="X64">
            <v>-0.11427840618531737</v>
          </cell>
          <cell r="Y64">
            <v>-0.18617801977551696</v>
          </cell>
        </row>
        <row r="65">
          <cell r="B65" t="str">
            <v>Gross Margin :Total Rev</v>
          </cell>
          <cell r="C65" t="str">
            <v>N.A.</v>
          </cell>
          <cell r="E65">
            <v>0.50481302611545043</v>
          </cell>
          <cell r="F65">
            <v>0.50576616579892097</v>
          </cell>
          <cell r="G65">
            <v>0.51893481550389353</v>
          </cell>
          <cell r="H65">
            <v>0.50668663366374644</v>
          </cell>
          <cell r="I65">
            <v>0.5123410926828097</v>
          </cell>
          <cell r="J65">
            <v>0.52676640181759837</v>
          </cell>
          <cell r="K65">
            <v>0.50815202846343555</v>
          </cell>
          <cell r="L65">
            <v>0.51941526355172041</v>
          </cell>
          <cell r="M65">
            <v>0.5232463020199728</v>
          </cell>
          <cell r="N65">
            <v>0.51334056061058642</v>
          </cell>
          <cell r="O65">
            <v>0.52413695722244147</v>
          </cell>
          <cell r="P65">
            <v>0.52278392213937952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0.51685887634596572</v>
          </cell>
          <cell r="V65">
            <v>0.50873221722211492</v>
          </cell>
          <cell r="W65">
            <v>0.47373622697203432</v>
          </cell>
          <cell r="X65">
            <v>8.126659123850799E-3</v>
          </cell>
          <cell r="Y65">
            <v>4.3122649373931399E-2</v>
          </cell>
        </row>
        <row r="66">
          <cell r="B66" t="str">
            <v>G&amp;A % of total revenue</v>
          </cell>
          <cell r="C66" t="str">
            <v>N.A.</v>
          </cell>
          <cell r="E66">
            <v>7.7864722024002075E-2</v>
          </cell>
          <cell r="F66">
            <v>7.6506923226095994E-2</v>
          </cell>
          <cell r="G66">
            <v>5.5047632952814222E-2</v>
          </cell>
          <cell r="H66">
            <v>7.5195667192961058E-2</v>
          </cell>
          <cell r="I66">
            <v>6.6820304601124855E-2</v>
          </cell>
          <cell r="J66">
            <v>4.4625523020082943E-2</v>
          </cell>
          <cell r="K66">
            <v>0.12190346676674475</v>
          </cell>
          <cell r="L66">
            <v>6.7768691176173401E-2</v>
          </cell>
          <cell r="M66">
            <v>5.8790861502134459E-2</v>
          </cell>
          <cell r="N66">
            <v>7.3518294163197398E-2</v>
          </cell>
          <cell r="O66">
            <v>5.3909448540891781E-2</v>
          </cell>
          <cell r="P66">
            <v>5.5706587310282635E-2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6.6092666718931645E-2</v>
          </cell>
          <cell r="V66">
            <v>7.5485741355570485E-2</v>
          </cell>
          <cell r="W66">
            <v>7.9226011991302622E-2</v>
          </cell>
          <cell r="X66">
            <v>-9.3930746366388401E-3</v>
          </cell>
          <cell r="Y66">
            <v>-1.3133345272370978E-2</v>
          </cell>
        </row>
        <row r="67">
          <cell r="B67" t="str">
            <v>E.B.I.T.D. : Total Rev</v>
          </cell>
          <cell r="C67" t="str">
            <v>N.A.</v>
          </cell>
          <cell r="E67">
            <v>-8.0397988700379869E-2</v>
          </cell>
          <cell r="F67">
            <v>-6.9239986124142588E-2</v>
          </cell>
          <cell r="G67">
            <v>0.10360466435747834</v>
          </cell>
          <cell r="H67">
            <v>-6.9109831772515146E-2</v>
          </cell>
          <cell r="I67">
            <v>8.0501793966121418E-3</v>
          </cell>
          <cell r="J67">
            <v>0.19146310042501655</v>
          </cell>
          <cell r="K67">
            <v>-0.14962902937372369</v>
          </cell>
          <cell r="L67">
            <v>3.3378349785117035E-2</v>
          </cell>
          <cell r="M67">
            <v>0.10417292232423735</v>
          </cell>
          <cell r="N67">
            <v>-4.1877285686483599E-2</v>
          </cell>
          <cell r="O67">
            <v>8.8261063182942398E-2</v>
          </cell>
          <cell r="P67">
            <v>0.10219622589660429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3.6291811547545273E-2</v>
          </cell>
          <cell r="V67">
            <v>1.2634477994319896E-3</v>
          </cell>
          <cell r="W67">
            <v>2.3374669719137937E-2</v>
          </cell>
          <cell r="X67">
            <v>3.5028363748113286E-2</v>
          </cell>
          <cell r="Y67">
            <v>1.2917141828407336E-2</v>
          </cell>
        </row>
        <row r="68">
          <cell r="B68" t="str">
            <v>No of Concession Transactions</v>
          </cell>
          <cell r="E68">
            <v>13</v>
          </cell>
          <cell r="F68">
            <v>14</v>
          </cell>
          <cell r="G68">
            <v>18</v>
          </cell>
          <cell r="H68">
            <v>14</v>
          </cell>
          <cell r="I68">
            <v>15</v>
          </cell>
          <cell r="J68">
            <v>18</v>
          </cell>
          <cell r="K68">
            <v>13</v>
          </cell>
          <cell r="L68">
            <v>15</v>
          </cell>
          <cell r="M68">
            <v>18</v>
          </cell>
          <cell r="N68">
            <v>12</v>
          </cell>
          <cell r="O68">
            <v>18</v>
          </cell>
          <cell r="P68">
            <v>20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188</v>
          </cell>
          <cell r="V68">
            <v>170</v>
          </cell>
          <cell r="W68">
            <v>0</v>
          </cell>
          <cell r="X68">
            <v>18</v>
          </cell>
          <cell r="Y68">
            <v>188</v>
          </cell>
        </row>
        <row r="69">
          <cell r="B69" t="str">
            <v>Strike Rate %(No of Trans/Adm)</v>
          </cell>
          <cell r="E69">
            <v>0.24528301886792453</v>
          </cell>
          <cell r="F69">
            <v>0.25925925925925924</v>
          </cell>
          <cell r="G69">
            <v>0.23684210526315788</v>
          </cell>
          <cell r="H69">
            <v>0.25454545454545452</v>
          </cell>
          <cell r="I69">
            <v>0.24193548387096775</v>
          </cell>
          <cell r="J69">
            <v>0.18947368421052632</v>
          </cell>
          <cell r="K69">
            <v>0.26</v>
          </cell>
          <cell r="L69">
            <v>0.23076923076923078</v>
          </cell>
          <cell r="M69">
            <v>0.23684210526315788</v>
          </cell>
          <cell r="N69">
            <v>0.21428571428571427</v>
          </cell>
          <cell r="O69">
            <v>0.23076923076923078</v>
          </cell>
          <cell r="P69">
            <v>0.26666666666666666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0.23647798742138365</v>
          </cell>
          <cell r="V69">
            <v>0.22457067371202113</v>
          </cell>
          <cell r="W69">
            <v>0</v>
          </cell>
          <cell r="X69">
            <v>1.1907313709362516E-2</v>
          </cell>
          <cell r="Y69">
            <v>0.23647798742138365</v>
          </cell>
        </row>
        <row r="70">
          <cell r="B70" t="str">
            <v>Ave Sales (Total Sale/No of Trans) (S$)</v>
          </cell>
          <cell r="E70">
            <v>5.5038461538461547</v>
          </cell>
          <cell r="F70">
            <v>5.2071428571428573</v>
          </cell>
          <cell r="G70">
            <v>5.7</v>
          </cell>
          <cell r="H70">
            <v>5.3035714285714288</v>
          </cell>
          <cell r="I70">
            <v>5.58</v>
          </cell>
          <cell r="J70">
            <v>7.125</v>
          </cell>
          <cell r="K70">
            <v>5.1923076923076925</v>
          </cell>
          <cell r="L70">
            <v>5.85</v>
          </cell>
          <cell r="M70">
            <v>5.7</v>
          </cell>
          <cell r="N70">
            <v>6.3</v>
          </cell>
          <cell r="O70">
            <v>5.85</v>
          </cell>
          <cell r="P70">
            <v>5.0625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5.7087765957446805</v>
          </cell>
          <cell r="V70">
            <v>4.2631645294117648</v>
          </cell>
          <cell r="W70" t="str">
            <v>N.A.</v>
          </cell>
          <cell r="X70">
            <v>1.4456120663329157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42</v>
          </cell>
          <cell r="H71">
            <v>28</v>
          </cell>
          <cell r="I71">
            <v>32</v>
          </cell>
          <cell r="J71">
            <v>40</v>
          </cell>
          <cell r="K71">
            <v>26</v>
          </cell>
          <cell r="L71">
            <v>30</v>
          </cell>
          <cell r="M71">
            <v>38</v>
          </cell>
          <cell r="N71">
            <v>25</v>
          </cell>
          <cell r="O71">
            <v>40</v>
          </cell>
          <cell r="P71">
            <v>35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390</v>
          </cell>
          <cell r="V71">
            <v>352</v>
          </cell>
          <cell r="W71">
            <v>0</v>
          </cell>
          <cell r="X71">
            <v>38</v>
          </cell>
          <cell r="Y71">
            <v>390</v>
          </cell>
        </row>
        <row r="72">
          <cell r="B72" t="str">
            <v>Combo Sales as % of Total Sales</v>
          </cell>
          <cell r="E72">
            <v>0.36338225017470294</v>
          </cell>
          <cell r="F72">
            <v>0.38408779149519889</v>
          </cell>
          <cell r="G72">
            <v>0.40935672514619881</v>
          </cell>
          <cell r="H72">
            <v>0.37710437710437711</v>
          </cell>
          <cell r="I72">
            <v>0.38231780167264034</v>
          </cell>
          <cell r="J72">
            <v>0.31189083820662766</v>
          </cell>
          <cell r="K72">
            <v>0.38518518518518519</v>
          </cell>
          <cell r="L72">
            <v>0.34188034188034189</v>
          </cell>
          <cell r="M72">
            <v>0.37037037037037035</v>
          </cell>
          <cell r="N72">
            <v>0.33068783068783064</v>
          </cell>
          <cell r="O72">
            <v>0.37986704653371317</v>
          </cell>
          <cell r="P72">
            <v>0.34567901234567899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0.36338225017470299</v>
          </cell>
          <cell r="V72">
            <v>0.48569278079910727</v>
          </cell>
          <cell r="W72">
            <v>0</v>
          </cell>
          <cell r="X72">
            <v>-0.12231053062440428</v>
          </cell>
          <cell r="Y72">
            <v>0.36338225017470299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66.387000000000015</v>
          </cell>
          <cell r="V73">
            <v>66</v>
          </cell>
          <cell r="W73">
            <v>0</v>
          </cell>
          <cell r="X73">
            <v>0.38700000000001467</v>
          </cell>
          <cell r="Y73">
            <v>66.387000000000015</v>
          </cell>
        </row>
        <row r="74">
          <cell r="B74" t="str">
            <v>Admissions/labour hour paid</v>
          </cell>
          <cell r="E74">
            <v>10.532591414944356</v>
          </cell>
          <cell r="F74">
            <v>9.180550833049983</v>
          </cell>
          <cell r="G74">
            <v>10.351402887496596</v>
          </cell>
          <cell r="H74">
            <v>9.3888699214749067</v>
          </cell>
          <cell r="I74">
            <v>13.498802525582407</v>
          </cell>
          <cell r="J74">
            <v>15.833333333333334</v>
          </cell>
          <cell r="K74">
            <v>9.7352024922118385</v>
          </cell>
          <cell r="L74">
            <v>12.655763239875389</v>
          </cell>
          <cell r="M74">
            <v>12.666666666666666</v>
          </cell>
          <cell r="N74">
            <v>10.903426791277258</v>
          </cell>
          <cell r="O74">
            <v>15.186915887850468</v>
          </cell>
          <cell r="P74">
            <v>14.602803738317757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11.975236115504538</v>
          </cell>
          <cell r="V74">
            <v>11.469696969696969</v>
          </cell>
          <cell r="W74" t="str">
            <v>N.A.</v>
          </cell>
          <cell r="X74">
            <v>0.50553914580756931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50.515529999999998</v>
          </cell>
          <cell r="W77">
            <v>3.8690000000000002</v>
          </cell>
          <cell r="X77">
            <v>-23.328029999999998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79</v>
          </cell>
          <cell r="W78">
            <v>64.614999999999995</v>
          </cell>
          <cell r="X78">
            <v>-55</v>
          </cell>
          <cell r="Y78">
            <v>-40.615000000000002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57</v>
          </cell>
          <cell r="W82">
            <v>61.408000000000001</v>
          </cell>
          <cell r="X82">
            <v>-18.936</v>
          </cell>
          <cell r="Y82">
            <v>-23.344000000000001</v>
          </cell>
        </row>
        <row r="83">
          <cell r="C83">
            <v>0</v>
          </cell>
          <cell r="E83">
            <v>7.4376250000000006</v>
          </cell>
          <cell r="F83">
            <v>7.4376250000000006</v>
          </cell>
          <cell r="G83">
            <v>7.4376250000000006</v>
          </cell>
          <cell r="H83">
            <v>7.4376250000000006</v>
          </cell>
          <cell r="I83">
            <v>7.4376250000000006</v>
          </cell>
          <cell r="J83">
            <v>7.4376250000000006</v>
          </cell>
          <cell r="K83">
            <v>7.4376250000000006</v>
          </cell>
          <cell r="L83">
            <v>7.4376250000000006</v>
          </cell>
          <cell r="M83">
            <v>7.4376250000000006</v>
          </cell>
          <cell r="N83">
            <v>7.4376250000000006</v>
          </cell>
          <cell r="O83">
            <v>7.4376250000000006</v>
          </cell>
          <cell r="P83">
            <v>7.4376250000000006</v>
          </cell>
          <cell r="R83">
            <v>0</v>
          </cell>
          <cell r="S83">
            <v>0</v>
          </cell>
          <cell r="T83">
            <v>0</v>
          </cell>
          <cell r="U83">
            <v>89.251499999999993</v>
          </cell>
          <cell r="V83">
            <v>186.51553000000001</v>
          </cell>
          <cell r="W83">
            <v>129.892</v>
          </cell>
          <cell r="X83">
            <v>-97.26403000000002</v>
          </cell>
          <cell r="Y83">
            <v>-40.640500000000003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0.71020000000000005</v>
          </cell>
          <cell r="F86">
            <v>0.72360000000000002</v>
          </cell>
          <cell r="G86">
            <v>1.0184</v>
          </cell>
          <cell r="H86">
            <v>0.73699999999999999</v>
          </cell>
          <cell r="I86">
            <v>0.83080000000000009</v>
          </cell>
          <cell r="J86">
            <v>1.2730000000000001</v>
          </cell>
          <cell r="K86">
            <v>0.67</v>
          </cell>
          <cell r="L86">
            <v>0.871</v>
          </cell>
          <cell r="M86">
            <v>1.0184</v>
          </cell>
          <cell r="N86">
            <v>0.75039999999999996</v>
          </cell>
          <cell r="O86">
            <v>1.0452000000000001</v>
          </cell>
          <cell r="P86">
            <v>1.0049999999999999</v>
          </cell>
          <cell r="U86">
            <v>10.653000000000002</v>
          </cell>
          <cell r="V86">
            <v>10.168647479999999</v>
          </cell>
          <cell r="W86">
            <v>12.68901</v>
          </cell>
          <cell r="X86">
            <v>0.48435252000000339</v>
          </cell>
          <cell r="Y86">
            <v>-2.0360099999999974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0.71020000000000005</v>
          </cell>
          <cell r="F91">
            <v>0.72360000000000002</v>
          </cell>
          <cell r="G91">
            <v>1.0184</v>
          </cell>
          <cell r="H91">
            <v>0.73699999999999999</v>
          </cell>
          <cell r="I91">
            <v>0.83080000000000009</v>
          </cell>
          <cell r="J91">
            <v>1.2730000000000001</v>
          </cell>
          <cell r="K91">
            <v>0.67</v>
          </cell>
          <cell r="L91">
            <v>0.871</v>
          </cell>
          <cell r="M91">
            <v>1.0184</v>
          </cell>
          <cell r="N91">
            <v>0.75039999999999996</v>
          </cell>
          <cell r="O91">
            <v>1.0452000000000001</v>
          </cell>
          <cell r="P91">
            <v>1.0049999999999999</v>
          </cell>
          <cell r="U91">
            <v>10.653000000000002</v>
          </cell>
          <cell r="V91">
            <v>10.168647479999999</v>
          </cell>
          <cell r="W91">
            <v>12.68901</v>
          </cell>
          <cell r="X91">
            <v>0.48435252000000339</v>
          </cell>
          <cell r="Y91">
            <v>-2.0360099999999974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34.385652998563216</v>
          </cell>
          <cell r="F94">
            <v>34.385652998563216</v>
          </cell>
          <cell r="G94">
            <v>35.485652998563218</v>
          </cell>
          <cell r="H94">
            <v>34.385652998563216</v>
          </cell>
          <cell r="I94">
            <v>34.385652998563216</v>
          </cell>
          <cell r="J94">
            <v>35.485652998563218</v>
          </cell>
          <cell r="K94">
            <v>31.631744341063211</v>
          </cell>
          <cell r="L94">
            <v>31.631744341063211</v>
          </cell>
          <cell r="M94">
            <v>32.731744341063212</v>
          </cell>
          <cell r="N94">
            <v>31.631744341063211</v>
          </cell>
          <cell r="O94">
            <v>32.731744341063212</v>
          </cell>
          <cell r="P94">
            <v>32.731744341063212</v>
          </cell>
          <cell r="T94">
            <v>0</v>
          </cell>
          <cell r="U94">
            <v>401.60438403775862</v>
          </cell>
          <cell r="V94">
            <v>458.43801000000002</v>
          </cell>
          <cell r="W94">
            <v>607.80600000000004</v>
          </cell>
          <cell r="X94">
            <v>-56.833625962241399</v>
          </cell>
          <cell r="Y94">
            <v>-206.20161596224142</v>
          </cell>
        </row>
        <row r="95">
          <cell r="A95">
            <v>67</v>
          </cell>
          <cell r="B95" t="str">
            <v>Bonus/Commission</v>
          </cell>
          <cell r="E95">
            <v>1.2497804166666664</v>
          </cell>
          <cell r="F95">
            <v>1.2497804166666664</v>
          </cell>
          <cell r="G95">
            <v>1.2497804166666664</v>
          </cell>
          <cell r="H95">
            <v>1.2497804166666664</v>
          </cell>
          <cell r="I95">
            <v>1.2497804166666664</v>
          </cell>
          <cell r="J95">
            <v>1.2497804166666664</v>
          </cell>
          <cell r="K95">
            <v>1.2497804166666664</v>
          </cell>
          <cell r="L95">
            <v>1.2497804166666664</v>
          </cell>
          <cell r="M95">
            <v>1.2497804166666664</v>
          </cell>
          <cell r="N95">
            <v>1.2497804166666664</v>
          </cell>
          <cell r="O95">
            <v>1.2497804166666664</v>
          </cell>
          <cell r="P95">
            <v>1.2497804166666664</v>
          </cell>
          <cell r="T95">
            <v>0</v>
          </cell>
          <cell r="U95">
            <v>14.997365</v>
          </cell>
          <cell r="V95">
            <v>20.880024999999996</v>
          </cell>
          <cell r="W95">
            <v>40.893000000000001</v>
          </cell>
          <cell r="X95">
            <v>-5.882659999999996</v>
          </cell>
          <cell r="Y95">
            <v>-25.895634999999999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9</v>
          </cell>
          <cell r="W97">
            <v>17.617999999999999</v>
          </cell>
          <cell r="X97">
            <v>-2.3639999999999999</v>
          </cell>
          <cell r="Y97">
            <v>-10.981999999999999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10.64</v>
          </cell>
          <cell r="X98">
            <v>-0.60274000000000161</v>
          </cell>
          <cell r="Y98">
            <v>-4.9880000000000004</v>
          </cell>
        </row>
        <row r="99">
          <cell r="C99">
            <v>0</v>
          </cell>
          <cell r="E99">
            <v>36.659433415229877</v>
          </cell>
          <cell r="F99">
            <v>36.659433415229877</v>
          </cell>
          <cell r="G99">
            <v>37.759433415229879</v>
          </cell>
          <cell r="H99">
            <v>36.659433415229877</v>
          </cell>
          <cell r="I99">
            <v>36.659433415229877</v>
          </cell>
          <cell r="J99">
            <v>37.759433415229879</v>
          </cell>
          <cell r="K99">
            <v>33.905524757729872</v>
          </cell>
          <cell r="L99">
            <v>33.905524757729872</v>
          </cell>
          <cell r="M99">
            <v>35.005524757729873</v>
          </cell>
          <cell r="N99">
            <v>33.905524757729872</v>
          </cell>
          <cell r="O99">
            <v>35.005524757729873</v>
          </cell>
          <cell r="P99">
            <v>35.005524757729873</v>
          </cell>
          <cell r="R99">
            <v>0</v>
          </cell>
          <cell r="S99">
            <v>0</v>
          </cell>
          <cell r="T99">
            <v>0</v>
          </cell>
          <cell r="U99">
            <v>428.88974903775863</v>
          </cell>
          <cell r="V99">
            <v>494.57277500000004</v>
          </cell>
          <cell r="W99">
            <v>676.95700000000011</v>
          </cell>
          <cell r="X99">
            <v>-65.683025962241402</v>
          </cell>
          <cell r="Y99">
            <v>-248.06725096224147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14.940739999999998</v>
          </cell>
          <cell r="W102">
            <v>16.568999999999999</v>
          </cell>
          <cell r="X102">
            <v>0.65926000000000506</v>
          </cell>
          <cell r="Y102">
            <v>-0.96899999999999586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31.265576666666664</v>
          </cell>
          <cell r="W104">
            <v>31.7</v>
          </cell>
          <cell r="X104">
            <v>-7.2655766666666644</v>
          </cell>
          <cell r="Y104">
            <v>-7.7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8.9930699999999995</v>
          </cell>
          <cell r="W105">
            <v>9.5839999999999996</v>
          </cell>
          <cell r="X105">
            <v>3.0069300000000005</v>
          </cell>
          <cell r="Y105">
            <v>2.4160000000000004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3.8360100000000004</v>
          </cell>
          <cell r="W106">
            <v>0</v>
          </cell>
          <cell r="X106">
            <v>2.1639899999999996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0.20399999999999999</v>
          </cell>
          <cell r="F108">
            <v>0.20399999999999999</v>
          </cell>
          <cell r="G108">
            <v>0.20399999999999999</v>
          </cell>
          <cell r="H108">
            <v>0.20399999999999999</v>
          </cell>
          <cell r="I108">
            <v>0.20399999999999999</v>
          </cell>
          <cell r="J108">
            <v>0.20399999999999999</v>
          </cell>
          <cell r="K108">
            <v>0.20399999999999999</v>
          </cell>
          <cell r="L108">
            <v>0.20399999999999999</v>
          </cell>
          <cell r="M108">
            <v>0.20399999999999999</v>
          </cell>
          <cell r="N108">
            <v>0.20399999999999999</v>
          </cell>
          <cell r="O108">
            <v>0.20399999999999999</v>
          </cell>
          <cell r="P108">
            <v>0.20399999999999999</v>
          </cell>
          <cell r="T108">
            <v>0</v>
          </cell>
          <cell r="U108">
            <v>2.4480000000000004</v>
          </cell>
          <cell r="V108">
            <v>4.6437667200000003</v>
          </cell>
          <cell r="W108">
            <v>13.945990000000002</v>
          </cell>
          <cell r="X108">
            <v>-2.1957667199999999</v>
          </cell>
          <cell r="Y108">
            <v>-11.497990000000001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22.281880000000001</v>
          </cell>
          <cell r="L111">
            <v>7.2174399999999999</v>
          </cell>
          <cell r="M111">
            <v>7.4728800000000009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83.304200000000009</v>
          </cell>
          <cell r="V111">
            <v>98.911810000000017</v>
          </cell>
          <cell r="W111">
            <v>158.249</v>
          </cell>
          <cell r="X111">
            <v>-15.607610000000008</v>
          </cell>
          <cell r="Y111">
            <v>-74.944799999999987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51.36844</v>
          </cell>
          <cell r="W112">
            <v>89.638999999999996</v>
          </cell>
          <cell r="X112">
            <v>-3.3684399999999997</v>
          </cell>
          <cell r="Y112">
            <v>-41.638999999999996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6.8987900000000009</v>
          </cell>
          <cell r="W113">
            <v>6.9480000000000004</v>
          </cell>
          <cell r="X113">
            <v>0.30120999999999754</v>
          </cell>
          <cell r="Y113">
            <v>0.251999999999998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0.36380999999999997</v>
          </cell>
          <cell r="W114">
            <v>5.2789999999999999</v>
          </cell>
          <cell r="X114">
            <v>2.0361899999999999</v>
          </cell>
          <cell r="Y114">
            <v>-2.879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5.5111099999999986</v>
          </cell>
          <cell r="W115">
            <v>4.5910000000000002</v>
          </cell>
          <cell r="X115">
            <v>0.48889000000000138</v>
          </cell>
          <cell r="Y115">
            <v>1.4089999999999998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2.5334400000000006</v>
          </cell>
          <cell r="W117">
            <v>6.2009999999999996</v>
          </cell>
          <cell r="X117">
            <v>-0.13344000000000067</v>
          </cell>
          <cell r="Y117">
            <v>-3.8009999999999997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0.49159433415229881</v>
          </cell>
          <cell r="F119">
            <v>0.49159433415229881</v>
          </cell>
          <cell r="G119">
            <v>0.50259433415229882</v>
          </cell>
          <cell r="H119">
            <v>0.49159433415229881</v>
          </cell>
          <cell r="I119">
            <v>0.49159433415229881</v>
          </cell>
          <cell r="J119">
            <v>0.50259433415229882</v>
          </cell>
          <cell r="K119">
            <v>0.46405524757729882</v>
          </cell>
          <cell r="L119">
            <v>0.46405524757729882</v>
          </cell>
          <cell r="M119">
            <v>0.47505524757729883</v>
          </cell>
          <cell r="N119">
            <v>0.46405524757729882</v>
          </cell>
          <cell r="O119">
            <v>0.47505524757729883</v>
          </cell>
          <cell r="P119">
            <v>0.47505524757729883</v>
          </cell>
          <cell r="T119">
            <v>0</v>
          </cell>
          <cell r="U119">
            <v>5.7888974903775852</v>
          </cell>
          <cell r="V119">
            <v>5.4304099999999993</v>
          </cell>
          <cell r="W119">
            <v>9.9930000000000003</v>
          </cell>
          <cell r="X119">
            <v>0.35848749037758587</v>
          </cell>
          <cell r="Y119">
            <v>-4.2041025096224152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17</v>
          </cell>
          <cell r="F122">
            <v>17</v>
          </cell>
          <cell r="G122">
            <v>17</v>
          </cell>
          <cell r="H122">
            <v>17</v>
          </cell>
          <cell r="I122">
            <v>17</v>
          </cell>
          <cell r="J122">
            <v>17</v>
          </cell>
          <cell r="K122">
            <v>17</v>
          </cell>
          <cell r="L122">
            <v>17</v>
          </cell>
          <cell r="M122">
            <v>17</v>
          </cell>
          <cell r="N122">
            <v>17</v>
          </cell>
          <cell r="O122">
            <v>17</v>
          </cell>
          <cell r="P122">
            <v>17</v>
          </cell>
          <cell r="U122">
            <v>204</v>
          </cell>
          <cell r="V122">
            <v>228</v>
          </cell>
          <cell r="W122">
            <v>230.57</v>
          </cell>
          <cell r="X122">
            <v>-24</v>
          </cell>
          <cell r="Y122">
            <v>-26.57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0.8</v>
          </cell>
          <cell r="F124">
            <v>0.8</v>
          </cell>
          <cell r="G124">
            <v>0.8</v>
          </cell>
          <cell r="H124">
            <v>0.8</v>
          </cell>
          <cell r="I124">
            <v>0.8</v>
          </cell>
          <cell r="J124">
            <v>0.8</v>
          </cell>
          <cell r="K124">
            <v>0.8</v>
          </cell>
          <cell r="L124">
            <v>0.8</v>
          </cell>
          <cell r="M124">
            <v>0.8</v>
          </cell>
          <cell r="N124">
            <v>0.8</v>
          </cell>
          <cell r="O124">
            <v>0.8</v>
          </cell>
          <cell r="P124">
            <v>0.8</v>
          </cell>
          <cell r="T124">
            <v>0</v>
          </cell>
          <cell r="U124">
            <v>9.6</v>
          </cell>
          <cell r="V124">
            <v>3.0370999999999988</v>
          </cell>
          <cell r="W124">
            <v>5.9450000000000003</v>
          </cell>
          <cell r="X124">
            <v>6.5629000000000008</v>
          </cell>
          <cell r="Y124">
            <v>3.6549999999999998</v>
          </cell>
        </row>
        <row r="125">
          <cell r="C125">
            <v>0</v>
          </cell>
          <cell r="E125">
            <v>35.318474334152299</v>
          </cell>
          <cell r="F125">
            <v>35.318474334152299</v>
          </cell>
          <cell r="G125">
            <v>35.160994334152292</v>
          </cell>
          <cell r="H125">
            <v>35.318474334152299</v>
          </cell>
          <cell r="I125">
            <v>35.149994334152296</v>
          </cell>
          <cell r="J125">
            <v>35.329474334152295</v>
          </cell>
          <cell r="K125">
            <v>52.349935247577299</v>
          </cell>
          <cell r="L125">
            <v>37.285495247577302</v>
          </cell>
          <cell r="M125">
            <v>37.551935247577298</v>
          </cell>
          <cell r="N125">
            <v>35.122455247577292</v>
          </cell>
          <cell r="O125">
            <v>35.301935247577298</v>
          </cell>
          <cell r="P125">
            <v>35.133455247577295</v>
          </cell>
          <cell r="R125">
            <v>0</v>
          </cell>
          <cell r="S125">
            <v>0</v>
          </cell>
          <cell r="T125">
            <v>0</v>
          </cell>
          <cell r="U125">
            <v>444.34109749037759</v>
          </cell>
          <cell r="V125">
            <v>481.33407338666666</v>
          </cell>
          <cell r="W125">
            <v>604.81398999999999</v>
          </cell>
          <cell r="X125">
            <v>-36.992975896289067</v>
          </cell>
          <cell r="Y125">
            <v>-160.4728925096224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6" refreshError="1">
        <row r="11">
          <cell r="A11">
            <v>1</v>
          </cell>
          <cell r="B11" t="str">
            <v>Net Film Revenue</v>
          </cell>
          <cell r="E11">
            <v>351.87600000000003</v>
          </cell>
          <cell r="F11">
            <v>351.87600000000003</v>
          </cell>
          <cell r="G11">
            <v>466.25600000000003</v>
          </cell>
          <cell r="H11">
            <v>335.84800000000001</v>
          </cell>
          <cell r="I11">
            <v>374.09800000000001</v>
          </cell>
          <cell r="J11">
            <v>553.3180000000001</v>
          </cell>
          <cell r="K11">
            <v>343.49800000000005</v>
          </cell>
          <cell r="L11">
            <v>404.32800000000003</v>
          </cell>
          <cell r="M11">
            <v>444.76200000000006</v>
          </cell>
          <cell r="N11">
            <v>352.60399999999998</v>
          </cell>
          <cell r="O11">
            <v>443.30600000000004</v>
          </cell>
          <cell r="P11">
            <v>441.85</v>
          </cell>
          <cell r="Q11" t="e">
            <v>#VALUE!</v>
          </cell>
          <cell r="T11">
            <v>0</v>
          </cell>
          <cell r="U11">
            <v>4863.62</v>
          </cell>
          <cell r="V11">
            <v>2716.1770000000001</v>
          </cell>
          <cell r="W11">
            <v>0</v>
          </cell>
          <cell r="X11">
            <v>2147.4430000000007</v>
          </cell>
          <cell r="Y11">
            <v>4863.62</v>
          </cell>
        </row>
        <row r="12">
          <cell r="A12">
            <v>2</v>
          </cell>
          <cell r="B12" t="str">
            <v>Concession Sales</v>
          </cell>
          <cell r="E12">
            <v>61.74</v>
          </cell>
          <cell r="F12">
            <v>61.74</v>
          </cell>
          <cell r="G12">
            <v>82.04</v>
          </cell>
          <cell r="H12">
            <v>58.87</v>
          </cell>
          <cell r="I12">
            <v>65.87</v>
          </cell>
          <cell r="J12">
            <v>97.72</v>
          </cell>
          <cell r="K12">
            <v>60.27</v>
          </cell>
          <cell r="L12">
            <v>70.77</v>
          </cell>
          <cell r="M12">
            <v>77.98</v>
          </cell>
          <cell r="N12">
            <v>61.81</v>
          </cell>
          <cell r="O12">
            <v>77.84</v>
          </cell>
          <cell r="P12">
            <v>77.7</v>
          </cell>
          <cell r="T12">
            <v>0</v>
          </cell>
          <cell r="U12">
            <v>854.35</v>
          </cell>
          <cell r="V12">
            <v>344.09500000000003</v>
          </cell>
          <cell r="W12">
            <v>0</v>
          </cell>
          <cell r="X12">
            <v>510.255</v>
          </cell>
          <cell r="Y12">
            <v>854.35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212.73799999999997</v>
          </cell>
          <cell r="W15">
            <v>0</v>
          </cell>
          <cell r="X15">
            <v>21.262000000000029</v>
          </cell>
          <cell r="Y15">
            <v>234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13.782225</v>
          </cell>
          <cell r="F16">
            <v>13.782225</v>
          </cell>
          <cell r="G16">
            <v>13.782225</v>
          </cell>
          <cell r="H16">
            <v>13.782225</v>
          </cell>
          <cell r="I16">
            <v>13.782225</v>
          </cell>
          <cell r="J16">
            <v>13.782225</v>
          </cell>
          <cell r="K16">
            <v>13.782225</v>
          </cell>
          <cell r="L16">
            <v>13.782225</v>
          </cell>
          <cell r="M16">
            <v>13.782225</v>
          </cell>
          <cell r="N16">
            <v>13.782225</v>
          </cell>
          <cell r="O16">
            <v>13.782225</v>
          </cell>
          <cell r="P16">
            <v>13.782225</v>
          </cell>
          <cell r="R16">
            <v>0</v>
          </cell>
          <cell r="S16">
            <v>0</v>
          </cell>
          <cell r="T16">
            <v>0</v>
          </cell>
          <cell r="U16">
            <v>165.38670000000002</v>
          </cell>
          <cell r="V16">
            <v>75.548249999999996</v>
          </cell>
          <cell r="W16">
            <v>0</v>
          </cell>
          <cell r="X16">
            <v>89.838450000000023</v>
          </cell>
          <cell r="Y16">
            <v>165.38670000000002</v>
          </cell>
        </row>
        <row r="17">
          <cell r="B17" t="str">
            <v>TOTAL REVENUE</v>
          </cell>
          <cell r="C17">
            <v>0</v>
          </cell>
          <cell r="E17">
            <v>446.89822500000002</v>
          </cell>
          <cell r="F17">
            <v>446.89822500000002</v>
          </cell>
          <cell r="G17">
            <v>581.57822500000009</v>
          </cell>
          <cell r="H17">
            <v>428.000225</v>
          </cell>
          <cell r="I17">
            <v>473.250225</v>
          </cell>
          <cell r="J17">
            <v>684.32022500000016</v>
          </cell>
          <cell r="K17">
            <v>437.05022500000001</v>
          </cell>
          <cell r="L17">
            <v>508.380225</v>
          </cell>
          <cell r="M17">
            <v>556.02422500000011</v>
          </cell>
          <cell r="N17">
            <v>447.69622499999997</v>
          </cell>
          <cell r="O17">
            <v>554.42822500000011</v>
          </cell>
          <cell r="P17">
            <v>552.83222499999999</v>
          </cell>
          <cell r="R17">
            <v>0</v>
          </cell>
          <cell r="S17">
            <v>0</v>
          </cell>
          <cell r="T17">
            <v>0</v>
          </cell>
          <cell r="U17">
            <v>6117.3567000000003</v>
          </cell>
          <cell r="V17">
            <v>3348.5582499999996</v>
          </cell>
          <cell r="W17">
            <v>0</v>
          </cell>
          <cell r="X17">
            <v>2768.7984500000007</v>
          </cell>
          <cell r="Y17">
            <v>6117.3567000000003</v>
          </cell>
        </row>
        <row r="19">
          <cell r="A19">
            <v>7</v>
          </cell>
          <cell r="B19" t="str">
            <v>Film Hire</v>
          </cell>
          <cell r="E19">
            <v>163.62234000000004</v>
          </cell>
          <cell r="F19">
            <v>163.62234000000004</v>
          </cell>
          <cell r="G19">
            <v>216.80904000000004</v>
          </cell>
          <cell r="H19">
            <v>156.16932000000003</v>
          </cell>
          <cell r="I19">
            <v>173.95557000000002</v>
          </cell>
          <cell r="J19">
            <v>257.29287000000005</v>
          </cell>
          <cell r="K19">
            <v>159.72657000000004</v>
          </cell>
          <cell r="L19">
            <v>188.01252000000002</v>
          </cell>
          <cell r="M19">
            <v>206.81433000000004</v>
          </cell>
          <cell r="N19">
            <v>163.96086</v>
          </cell>
          <cell r="O19">
            <v>206.13729000000004</v>
          </cell>
          <cell r="P19">
            <v>205.46025000000003</v>
          </cell>
          <cell r="U19">
            <v>2261.5833000000002</v>
          </cell>
          <cell r="V19">
            <v>1268.2820000000002</v>
          </cell>
          <cell r="W19">
            <v>0</v>
          </cell>
          <cell r="X19">
            <v>993.30130000000008</v>
          </cell>
          <cell r="Y19">
            <v>2261.5833000000002</v>
          </cell>
        </row>
        <row r="20">
          <cell r="A20">
            <v>8</v>
          </cell>
          <cell r="B20" t="str">
            <v>Concession Cost</v>
          </cell>
          <cell r="E20">
            <v>14.200199999999999</v>
          </cell>
          <cell r="F20">
            <v>14.200199999999999</v>
          </cell>
          <cell r="G20">
            <v>18.869199999999999</v>
          </cell>
          <cell r="H20">
            <v>13.540099999999999</v>
          </cell>
          <cell r="I20">
            <v>15.150099999999998</v>
          </cell>
          <cell r="J20">
            <v>22.475599999999996</v>
          </cell>
          <cell r="K20">
            <v>13.862099999999998</v>
          </cell>
          <cell r="L20">
            <v>16.277100000000001</v>
          </cell>
          <cell r="M20">
            <v>17.935400000000001</v>
          </cell>
          <cell r="N20">
            <v>14.2163</v>
          </cell>
          <cell r="O20">
            <v>17.903200000000002</v>
          </cell>
          <cell r="P20">
            <v>17.870999999999999</v>
          </cell>
          <cell r="T20">
            <v>0</v>
          </cell>
          <cell r="U20">
            <v>196.50049999999999</v>
          </cell>
          <cell r="V20">
            <v>65.610100000000003</v>
          </cell>
          <cell r="W20">
            <v>0</v>
          </cell>
          <cell r="X20">
            <v>130.8904</v>
          </cell>
          <cell r="Y20">
            <v>196.50049999999999</v>
          </cell>
        </row>
        <row r="21">
          <cell r="A21">
            <v>9</v>
          </cell>
          <cell r="B21" t="str">
            <v>Less Concession Rebates</v>
          </cell>
          <cell r="E21">
            <v>-1.5434999999999999</v>
          </cell>
          <cell r="F21">
            <v>-1.5434999999999999</v>
          </cell>
          <cell r="G21">
            <v>-2.0509999999999997</v>
          </cell>
          <cell r="H21">
            <v>-1.4717499999999999</v>
          </cell>
          <cell r="I21">
            <v>-1.6467499999999999</v>
          </cell>
          <cell r="J21">
            <v>-2.4429999999999996</v>
          </cell>
          <cell r="K21">
            <v>-1.5067499999999998</v>
          </cell>
          <cell r="L21">
            <v>-1.76925</v>
          </cell>
          <cell r="M21">
            <v>-1.9495000000000002</v>
          </cell>
          <cell r="N21">
            <v>-1.54525</v>
          </cell>
          <cell r="O21">
            <v>-1.9460000000000002</v>
          </cell>
          <cell r="P21">
            <v>-1.9424999999999999</v>
          </cell>
          <cell r="U21">
            <v>-21.358750000000001</v>
          </cell>
          <cell r="V21">
            <v>-9.56</v>
          </cell>
          <cell r="W21">
            <v>0</v>
          </cell>
          <cell r="X21">
            <v>-11.79875</v>
          </cell>
          <cell r="Y21">
            <v>-21.358750000000001</v>
          </cell>
        </row>
        <row r="22">
          <cell r="A22">
            <v>10</v>
          </cell>
          <cell r="B22" t="str">
            <v>Advertising Cost</v>
          </cell>
          <cell r="E22">
            <v>8.0931480000000011</v>
          </cell>
          <cell r="F22">
            <v>8.0931480000000011</v>
          </cell>
          <cell r="G22">
            <v>10.723888000000001</v>
          </cell>
          <cell r="H22">
            <v>7.7245040000000005</v>
          </cell>
          <cell r="I22">
            <v>8.604254000000001</v>
          </cell>
          <cell r="J22">
            <v>12.726314000000002</v>
          </cell>
          <cell r="K22">
            <v>7.9004540000000008</v>
          </cell>
          <cell r="L22">
            <v>9.2995440000000009</v>
          </cell>
          <cell r="M22">
            <v>10.229526000000002</v>
          </cell>
          <cell r="N22">
            <v>8.1098920000000003</v>
          </cell>
          <cell r="O22">
            <v>10.196038000000001</v>
          </cell>
          <cell r="P22">
            <v>10.16255</v>
          </cell>
          <cell r="T22">
            <v>0</v>
          </cell>
          <cell r="U22">
            <v>111.86326000000003</v>
          </cell>
          <cell r="V22">
            <v>58.786860000000004</v>
          </cell>
          <cell r="W22">
            <v>0</v>
          </cell>
          <cell r="X22">
            <v>53.076400000000021</v>
          </cell>
          <cell r="Y22">
            <v>111.86326000000003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0.70375200000000004</v>
          </cell>
          <cell r="F23">
            <v>0.70375200000000004</v>
          </cell>
          <cell r="G23">
            <v>0.93251200000000012</v>
          </cell>
          <cell r="H23">
            <v>0.67169600000000007</v>
          </cell>
          <cell r="I23">
            <v>0.74819600000000008</v>
          </cell>
          <cell r="J23">
            <v>1.1066360000000002</v>
          </cell>
          <cell r="K23">
            <v>0.68699600000000016</v>
          </cell>
          <cell r="L23">
            <v>0.80865600000000004</v>
          </cell>
          <cell r="M23">
            <v>0.88952400000000009</v>
          </cell>
          <cell r="N23">
            <v>0.70520799999999995</v>
          </cell>
          <cell r="O23">
            <v>0.88661200000000007</v>
          </cell>
          <cell r="P23">
            <v>0.88370000000000004</v>
          </cell>
          <cell r="R23">
            <v>0</v>
          </cell>
          <cell r="S23">
            <v>0</v>
          </cell>
          <cell r="T23">
            <v>0</v>
          </cell>
          <cell r="U23">
            <v>9.7272399999999983</v>
          </cell>
          <cell r="V23">
            <v>5.4323540000000001</v>
          </cell>
          <cell r="W23">
            <v>0</v>
          </cell>
          <cell r="X23">
            <v>4.2948859999999982</v>
          </cell>
          <cell r="Y23">
            <v>9.7272399999999983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39.990848205229867</v>
          </cell>
          <cell r="F24">
            <v>39.990848205229867</v>
          </cell>
          <cell r="G24">
            <v>41.090848205229868</v>
          </cell>
          <cell r="H24">
            <v>39.990848205229867</v>
          </cell>
          <cell r="I24">
            <v>39.990848205229867</v>
          </cell>
          <cell r="J24">
            <v>41.090848205229868</v>
          </cell>
          <cell r="K24">
            <v>40.643640968929873</v>
          </cell>
          <cell r="L24">
            <v>40.643640968929873</v>
          </cell>
          <cell r="M24">
            <v>41.743640968929874</v>
          </cell>
          <cell r="N24">
            <v>40.643640968929873</v>
          </cell>
          <cell r="O24">
            <v>41.743640968929874</v>
          </cell>
          <cell r="P24">
            <v>41.743640968929874</v>
          </cell>
          <cell r="R24">
            <v>0</v>
          </cell>
          <cell r="S24">
            <v>0</v>
          </cell>
          <cell r="T24">
            <v>0</v>
          </cell>
          <cell r="U24">
            <v>489.30693504495832</v>
          </cell>
          <cell r="V24">
            <v>207.39718999999997</v>
          </cell>
          <cell r="W24">
            <v>0</v>
          </cell>
          <cell r="X24">
            <v>281.90974504495836</v>
          </cell>
          <cell r="Y24">
            <v>489.30693504495832</v>
          </cell>
        </row>
        <row r="25">
          <cell r="B25" t="str">
            <v>TOTAL COST</v>
          </cell>
          <cell r="C25">
            <v>0</v>
          </cell>
          <cell r="E25">
            <v>225.06678820522993</v>
          </cell>
          <cell r="F25">
            <v>225.06678820522993</v>
          </cell>
          <cell r="G25">
            <v>286.37448820522991</v>
          </cell>
          <cell r="H25">
            <v>216.6247182052299</v>
          </cell>
          <cell r="I25">
            <v>236.80221820522991</v>
          </cell>
          <cell r="J25">
            <v>332.2492682052299</v>
          </cell>
          <cell r="K25">
            <v>221.31301096892989</v>
          </cell>
          <cell r="L25">
            <v>253.2722109689299</v>
          </cell>
          <cell r="M25">
            <v>275.66292096892994</v>
          </cell>
          <cell r="N25">
            <v>226.09065096892985</v>
          </cell>
          <cell r="O25">
            <v>274.92078096892993</v>
          </cell>
          <cell r="P25">
            <v>274.17864096892993</v>
          </cell>
          <cell r="R25">
            <v>0</v>
          </cell>
          <cell r="S25">
            <v>0</v>
          </cell>
          <cell r="T25">
            <v>0</v>
          </cell>
          <cell r="U25">
            <v>3047.6224850449585</v>
          </cell>
          <cell r="V25">
            <v>1595.9485040000002</v>
          </cell>
          <cell r="W25">
            <v>0</v>
          </cell>
          <cell r="X25">
            <v>1451.6739810449583</v>
          </cell>
          <cell r="Y25">
            <v>3047.6224850449585</v>
          </cell>
        </row>
        <row r="27">
          <cell r="B27" t="str">
            <v>GROSS MARGIN</v>
          </cell>
          <cell r="C27">
            <v>0</v>
          </cell>
          <cell r="E27">
            <v>221.8314367947701</v>
          </cell>
          <cell r="F27">
            <v>221.8314367947701</v>
          </cell>
          <cell r="G27">
            <v>295.20373679477018</v>
          </cell>
          <cell r="H27">
            <v>211.3755067947701</v>
          </cell>
          <cell r="I27">
            <v>236.44800679477009</v>
          </cell>
          <cell r="J27">
            <v>352.07095679477027</v>
          </cell>
          <cell r="K27">
            <v>215.73721403107012</v>
          </cell>
          <cell r="L27">
            <v>255.1080140310701</v>
          </cell>
          <cell r="M27">
            <v>280.36130403107018</v>
          </cell>
          <cell r="N27">
            <v>221.60557403107012</v>
          </cell>
          <cell r="O27">
            <v>279.50744403107018</v>
          </cell>
          <cell r="P27">
            <v>278.65358403107007</v>
          </cell>
          <cell r="R27">
            <v>0</v>
          </cell>
          <cell r="S27">
            <v>0</v>
          </cell>
          <cell r="T27">
            <v>0</v>
          </cell>
          <cell r="U27">
            <v>3069.7342149550414</v>
          </cell>
          <cell r="V27">
            <v>1752.6097459999994</v>
          </cell>
          <cell r="W27">
            <v>0</v>
          </cell>
          <cell r="X27">
            <v>1317.1244689550419</v>
          </cell>
          <cell r="Y27">
            <v>3069.7342149550414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103.88759999999999</v>
          </cell>
          <cell r="F29">
            <v>103.88759999999999</v>
          </cell>
          <cell r="G29">
            <v>103.88759999999999</v>
          </cell>
          <cell r="H29">
            <v>103.88759999999999</v>
          </cell>
          <cell r="I29">
            <v>103.88759999999999</v>
          </cell>
          <cell r="J29">
            <v>103.88759999999999</v>
          </cell>
          <cell r="K29">
            <v>103.88759999999999</v>
          </cell>
          <cell r="L29">
            <v>103.88759999999999</v>
          </cell>
          <cell r="M29">
            <v>103.88759999999999</v>
          </cell>
          <cell r="N29">
            <v>103.88759999999999</v>
          </cell>
          <cell r="O29">
            <v>103.88759999999999</v>
          </cell>
          <cell r="P29">
            <v>103.88759999999999</v>
          </cell>
          <cell r="T29">
            <v>0</v>
          </cell>
          <cell r="U29">
            <v>1246.6512</v>
          </cell>
          <cell r="V29">
            <v>320.05664999999999</v>
          </cell>
          <cell r="W29">
            <v>0</v>
          </cell>
          <cell r="X29">
            <v>926.59455000000003</v>
          </cell>
          <cell r="Y29">
            <v>1246.6512</v>
          </cell>
        </row>
        <row r="30">
          <cell r="A30">
            <v>14</v>
          </cell>
          <cell r="B30" t="str">
            <v>Light, Heat and Power</v>
          </cell>
          <cell r="E30">
            <v>15.2</v>
          </cell>
          <cell r="F30">
            <v>15.2</v>
          </cell>
          <cell r="G30">
            <v>15.2</v>
          </cell>
          <cell r="H30">
            <v>15.2</v>
          </cell>
          <cell r="I30">
            <v>15.2</v>
          </cell>
          <cell r="J30">
            <v>15.2</v>
          </cell>
          <cell r="K30">
            <v>15.2</v>
          </cell>
          <cell r="L30">
            <v>15.2</v>
          </cell>
          <cell r="M30">
            <v>15.2</v>
          </cell>
          <cell r="N30">
            <v>15.2</v>
          </cell>
          <cell r="O30">
            <v>15.2</v>
          </cell>
          <cell r="P30">
            <v>15.2</v>
          </cell>
          <cell r="T30">
            <v>0</v>
          </cell>
          <cell r="U30">
            <v>182.4</v>
          </cell>
          <cell r="V30">
            <v>79.374000000000009</v>
          </cell>
          <cell r="W30">
            <v>0</v>
          </cell>
          <cell r="X30">
            <v>103.02599999999997</v>
          </cell>
          <cell r="Y30">
            <v>182.4</v>
          </cell>
        </row>
        <row r="31">
          <cell r="A31">
            <v>15</v>
          </cell>
          <cell r="B31" t="str">
            <v>Repair &amp; Maintenance</v>
          </cell>
          <cell r="E31">
            <v>11.12</v>
          </cell>
          <cell r="F31">
            <v>11.12</v>
          </cell>
          <cell r="G31">
            <v>11.12</v>
          </cell>
          <cell r="H31">
            <v>16.12</v>
          </cell>
          <cell r="I31">
            <v>11.12</v>
          </cell>
          <cell r="J31">
            <v>11.12</v>
          </cell>
          <cell r="K31">
            <v>12.775</v>
          </cell>
          <cell r="L31">
            <v>12.775</v>
          </cell>
          <cell r="M31">
            <v>12.775</v>
          </cell>
          <cell r="N31">
            <v>12.775</v>
          </cell>
          <cell r="O31">
            <v>12.775</v>
          </cell>
          <cell r="P31">
            <v>12.775</v>
          </cell>
          <cell r="T31">
            <v>0</v>
          </cell>
          <cell r="U31">
            <v>148.37</v>
          </cell>
          <cell r="V31">
            <v>58.412166666666664</v>
          </cell>
          <cell r="W31">
            <v>0</v>
          </cell>
          <cell r="X31">
            <v>89.957833333333369</v>
          </cell>
          <cell r="Y31">
            <v>148.37</v>
          </cell>
        </row>
        <row r="32">
          <cell r="A32">
            <v>16</v>
          </cell>
          <cell r="B32" t="str">
            <v>Common Area Maintenance</v>
          </cell>
          <cell r="E32">
            <v>47.792400000000001</v>
          </cell>
          <cell r="F32">
            <v>47.792400000000001</v>
          </cell>
          <cell r="G32">
            <v>48.212400000000002</v>
          </cell>
          <cell r="H32">
            <v>47.792400000000001</v>
          </cell>
          <cell r="I32">
            <v>47.792400000000001</v>
          </cell>
          <cell r="J32">
            <v>48.212400000000002</v>
          </cell>
          <cell r="K32">
            <v>47.792400000000001</v>
          </cell>
          <cell r="L32">
            <v>47.792400000000001</v>
          </cell>
          <cell r="M32">
            <v>48.212400000000002</v>
          </cell>
          <cell r="N32">
            <v>47.792400000000001</v>
          </cell>
          <cell r="O32">
            <v>47.792400000000001</v>
          </cell>
          <cell r="P32">
            <v>48.212400000000002</v>
          </cell>
          <cell r="T32">
            <v>0</v>
          </cell>
          <cell r="U32">
            <v>575.18880000000001</v>
          </cell>
          <cell r="V32">
            <v>265.142</v>
          </cell>
          <cell r="W32">
            <v>0</v>
          </cell>
          <cell r="X32">
            <v>310.04680000000002</v>
          </cell>
          <cell r="Y32">
            <v>575.18880000000001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17.947788482052299</v>
          </cell>
          <cell r="F33">
            <v>17.947788482052299</v>
          </cell>
          <cell r="G33">
            <v>17.790308482052296</v>
          </cell>
          <cell r="H33">
            <v>17.947788482052299</v>
          </cell>
          <cell r="I33">
            <v>17.779308482052297</v>
          </cell>
          <cell r="J33">
            <v>17.958788482052299</v>
          </cell>
          <cell r="K33">
            <v>17.954316409689302</v>
          </cell>
          <cell r="L33">
            <v>19.948876409689298</v>
          </cell>
          <cell r="M33">
            <v>17.965316409689301</v>
          </cell>
          <cell r="N33">
            <v>17.785836409689299</v>
          </cell>
          <cell r="O33">
            <v>17.965316409689301</v>
          </cell>
          <cell r="P33">
            <v>17.796836409689298</v>
          </cell>
          <cell r="R33">
            <v>0</v>
          </cell>
          <cell r="S33">
            <v>0</v>
          </cell>
          <cell r="T33">
            <v>0</v>
          </cell>
          <cell r="U33">
            <v>216.78826935044958</v>
          </cell>
          <cell r="V33">
            <v>127.21564313333332</v>
          </cell>
          <cell r="W33">
            <v>0</v>
          </cell>
          <cell r="X33">
            <v>89.572626217116266</v>
          </cell>
          <cell r="Y33">
            <v>216.78826935044958</v>
          </cell>
        </row>
        <row r="35">
          <cell r="B35" t="str">
            <v>Total Overhead Expenses</v>
          </cell>
          <cell r="C35">
            <v>0</v>
          </cell>
          <cell r="E35">
            <v>195.94778848205229</v>
          </cell>
          <cell r="F35">
            <v>195.94778848205229</v>
          </cell>
          <cell r="G35">
            <v>196.21030848205228</v>
          </cell>
          <cell r="H35">
            <v>200.94778848205229</v>
          </cell>
          <cell r="I35">
            <v>195.7793084820523</v>
          </cell>
          <cell r="J35">
            <v>196.3787884820523</v>
          </cell>
          <cell r="K35">
            <v>197.60931640968928</v>
          </cell>
          <cell r="L35">
            <v>199.60387640968926</v>
          </cell>
          <cell r="M35">
            <v>198.0403164096893</v>
          </cell>
          <cell r="N35">
            <v>197.44083640968927</v>
          </cell>
          <cell r="O35">
            <v>197.62031640968928</v>
          </cell>
          <cell r="P35">
            <v>197.87183640968928</v>
          </cell>
          <cell r="R35">
            <v>0</v>
          </cell>
          <cell r="S35">
            <v>0</v>
          </cell>
          <cell r="T35">
            <v>0</v>
          </cell>
          <cell r="U35">
            <v>2369.3982693504495</v>
          </cell>
          <cell r="V35">
            <v>850.20045979999998</v>
          </cell>
          <cell r="W35">
            <v>0</v>
          </cell>
          <cell r="X35">
            <v>1519.1978095504496</v>
          </cell>
          <cell r="Y35">
            <v>2369.3982693504495</v>
          </cell>
        </row>
        <row r="37">
          <cell r="B37" t="str">
            <v>E.B.I.T.D.</v>
          </cell>
          <cell r="C37">
            <v>0</v>
          </cell>
          <cell r="E37">
            <v>25.88364831271781</v>
          </cell>
          <cell r="F37">
            <v>25.88364831271781</v>
          </cell>
          <cell r="G37">
            <v>98.993428312717896</v>
          </cell>
          <cell r="H37">
            <v>10.427718312717815</v>
          </cell>
          <cell r="I37">
            <v>40.668698312717794</v>
          </cell>
          <cell r="J37">
            <v>155.69216831271797</v>
          </cell>
          <cell r="K37">
            <v>18.127897621380839</v>
          </cell>
          <cell r="L37">
            <v>55.504137621380835</v>
          </cell>
          <cell r="M37">
            <v>82.32098762138088</v>
          </cell>
          <cell r="N37">
            <v>24.164737621380851</v>
          </cell>
          <cell r="O37">
            <v>81.887127621380898</v>
          </cell>
          <cell r="P37">
            <v>80.781747621380788</v>
          </cell>
          <cell r="R37">
            <v>0</v>
          </cell>
          <cell r="S37">
            <v>0</v>
          </cell>
          <cell r="T37">
            <v>0</v>
          </cell>
          <cell r="U37">
            <v>700.33594560459187</v>
          </cell>
          <cell r="V37">
            <v>902.40928619999943</v>
          </cell>
          <cell r="W37">
            <v>0</v>
          </cell>
          <cell r="X37">
            <v>-202.07334059540767</v>
          </cell>
          <cell r="Y37">
            <v>700.33594560459187</v>
          </cell>
        </row>
        <row r="39">
          <cell r="A39">
            <v>18</v>
          </cell>
          <cell r="B39" t="str">
            <v>Depreciation</v>
          </cell>
          <cell r="E39">
            <v>48.524062499999999</v>
          </cell>
          <cell r="F39">
            <v>48.524062499999999</v>
          </cell>
          <cell r="G39">
            <v>48.524062499999999</v>
          </cell>
          <cell r="H39">
            <v>48.524062499999999</v>
          </cell>
          <cell r="I39">
            <v>48.524062499999999</v>
          </cell>
          <cell r="J39">
            <v>48.524062499999999</v>
          </cell>
          <cell r="K39">
            <v>48.524062499999999</v>
          </cell>
          <cell r="L39">
            <v>48.524062499999999</v>
          </cell>
          <cell r="M39">
            <v>48.524062499999999</v>
          </cell>
          <cell r="N39">
            <v>49.044895833333335</v>
          </cell>
          <cell r="O39">
            <v>49.044895833333335</v>
          </cell>
          <cell r="P39">
            <v>49.044895833333335</v>
          </cell>
          <cell r="T39">
            <v>0</v>
          </cell>
          <cell r="U39">
            <v>583.85125000000005</v>
          </cell>
          <cell r="V39">
            <v>302.02171856791659</v>
          </cell>
          <cell r="W39">
            <v>0</v>
          </cell>
          <cell r="X39">
            <v>281.82953143208357</v>
          </cell>
          <cell r="Y39">
            <v>583.85125000000005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82.191780821917803</v>
          </cell>
          <cell r="W41">
            <v>0</v>
          </cell>
          <cell r="X41">
            <v>-82.191780821917803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-22.64041418728219</v>
          </cell>
          <cell r="F44">
            <v>-22.64041418728219</v>
          </cell>
          <cell r="G44">
            <v>50.469365812717896</v>
          </cell>
          <cell r="H44">
            <v>-38.096344187282185</v>
          </cell>
          <cell r="I44">
            <v>-7.8553641872822055</v>
          </cell>
          <cell r="J44">
            <v>107.16810581271797</v>
          </cell>
          <cell r="K44">
            <v>-30.39616487861916</v>
          </cell>
          <cell r="L44">
            <v>6.9800751213808354</v>
          </cell>
          <cell r="M44">
            <v>33.79692512138088</v>
          </cell>
          <cell r="N44">
            <v>-24.880158211952484</v>
          </cell>
          <cell r="O44">
            <v>32.842231788047563</v>
          </cell>
          <cell r="P44">
            <v>31.736851788047453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116.48469560459171</v>
          </cell>
          <cell r="V44">
            <v>517.75578681016509</v>
          </cell>
          <cell r="W44">
            <v>0</v>
          </cell>
          <cell r="X44">
            <v>-401.27109120557338</v>
          </cell>
          <cell r="Y44">
            <v>116.48469560459171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-22.64041418728219</v>
          </cell>
          <cell r="F50">
            <v>-22.64041418728219</v>
          </cell>
          <cell r="G50">
            <v>50.469365812717896</v>
          </cell>
          <cell r="H50">
            <v>-38.096344187282185</v>
          </cell>
          <cell r="I50">
            <v>-7.8553641872822055</v>
          </cell>
          <cell r="J50">
            <v>107.16810581271797</v>
          </cell>
          <cell r="K50">
            <v>-30.39616487861916</v>
          </cell>
          <cell r="L50">
            <v>6.9800751213808354</v>
          </cell>
          <cell r="M50">
            <v>33.79692512138088</v>
          </cell>
          <cell r="N50">
            <v>-24.880158211952484</v>
          </cell>
          <cell r="O50">
            <v>32.842231788047563</v>
          </cell>
          <cell r="P50">
            <v>31.736851788047453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116.48469560459171</v>
          </cell>
          <cell r="V50">
            <v>517.75578681016509</v>
          </cell>
          <cell r="W50">
            <v>0</v>
          </cell>
          <cell r="X50">
            <v>-401.27109120557338</v>
          </cell>
          <cell r="Y50">
            <v>116.48469560459171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24</v>
          </cell>
          <cell r="W53">
            <v>0</v>
          </cell>
          <cell r="X53">
            <v>28</v>
          </cell>
          <cell r="Y53">
            <v>52</v>
          </cell>
        </row>
        <row r="54">
          <cell r="A54">
            <v>27</v>
          </cell>
          <cell r="B54" t="str">
            <v>Pd Admissions</v>
          </cell>
          <cell r="E54">
            <v>43.218000000000004</v>
          </cell>
          <cell r="F54">
            <v>43.218000000000004</v>
          </cell>
          <cell r="G54">
            <v>57.427999999999997</v>
          </cell>
          <cell r="H54">
            <v>41.208999999999996</v>
          </cell>
          <cell r="I54">
            <v>46.108999999999995</v>
          </cell>
          <cell r="J54">
            <v>68.403999999999996</v>
          </cell>
          <cell r="K54">
            <v>42.188999999999993</v>
          </cell>
          <cell r="L54">
            <v>49.538999999999994</v>
          </cell>
          <cell r="M54">
            <v>54.585999999999999</v>
          </cell>
          <cell r="N54">
            <v>43.266999999999996</v>
          </cell>
          <cell r="O54">
            <v>54.488</v>
          </cell>
          <cell r="P54">
            <v>54.39</v>
          </cell>
          <cell r="T54">
            <v>0</v>
          </cell>
          <cell r="U54">
            <v>598.04499999999996</v>
          </cell>
          <cell r="V54">
            <v>344</v>
          </cell>
          <cell r="W54">
            <v>0</v>
          </cell>
          <cell r="X54">
            <v>254.04499999999999</v>
          </cell>
          <cell r="Y54">
            <v>598.04499999999996</v>
          </cell>
        </row>
        <row r="55">
          <cell r="A55">
            <v>28</v>
          </cell>
          <cell r="B55" t="str">
            <v>Admissions</v>
          </cell>
          <cell r="E55">
            <v>44.1</v>
          </cell>
          <cell r="F55">
            <v>44.1</v>
          </cell>
          <cell r="G55">
            <v>58.6</v>
          </cell>
          <cell r="H55">
            <v>42.05</v>
          </cell>
          <cell r="I55">
            <v>47.05</v>
          </cell>
          <cell r="J55">
            <v>69.8</v>
          </cell>
          <cell r="K55">
            <v>43.05</v>
          </cell>
          <cell r="L55">
            <v>50.55</v>
          </cell>
          <cell r="M55">
            <v>55.7</v>
          </cell>
          <cell r="N55">
            <v>44.15</v>
          </cell>
          <cell r="O55">
            <v>55.6</v>
          </cell>
          <cell r="P55">
            <v>55.5</v>
          </cell>
          <cell r="T55">
            <v>0</v>
          </cell>
          <cell r="U55">
            <v>610.25</v>
          </cell>
          <cell r="V55">
            <v>344</v>
          </cell>
          <cell r="W55">
            <v>0</v>
          </cell>
          <cell r="X55">
            <v>266.25</v>
          </cell>
          <cell r="Y55">
            <v>610.25</v>
          </cell>
        </row>
        <row r="56">
          <cell r="B56" t="str">
            <v>Utilisation Rate</v>
          </cell>
          <cell r="E56">
            <v>0.19616739617807197</v>
          </cell>
          <cell r="F56">
            <v>0.19616739617807197</v>
          </cell>
          <cell r="G56">
            <v>0.20853350414575994</v>
          </cell>
          <cell r="H56">
            <v>0.18704850361197112</v>
          </cell>
          <cell r="I56">
            <v>0.20928970499270488</v>
          </cell>
          <cell r="J56">
            <v>0.24838973702003486</v>
          </cell>
          <cell r="K56">
            <v>0.19149674388811785</v>
          </cell>
          <cell r="L56">
            <v>0.22485854595921853</v>
          </cell>
          <cell r="M56">
            <v>0.19821358670509948</v>
          </cell>
          <cell r="N56">
            <v>0.19638980819187929</v>
          </cell>
          <cell r="O56">
            <v>0.19785772748300773</v>
          </cell>
          <cell r="P56">
            <v>0.24687733532614498</v>
          </cell>
          <cell r="U56">
            <v>0.20881066373219678</v>
          </cell>
          <cell r="V56">
            <v>0.25503244249908069</v>
          </cell>
          <cell r="W56" t="str">
            <v>N.A.</v>
          </cell>
          <cell r="X56">
            <v>-4.6221778766883909E-2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7.9790476190476198</v>
          </cell>
          <cell r="F57">
            <v>7.9790476190476198</v>
          </cell>
          <cell r="G57">
            <v>7.9565870307167241</v>
          </cell>
          <cell r="H57">
            <v>7.9868727705112965</v>
          </cell>
          <cell r="I57">
            <v>7.9510733262486726</v>
          </cell>
          <cell r="J57">
            <v>7.9271919770773653</v>
          </cell>
          <cell r="K57">
            <v>7.9790476190476207</v>
          </cell>
          <cell r="L57">
            <v>7.9985756676557873</v>
          </cell>
          <cell r="M57">
            <v>7.9849551166965895</v>
          </cell>
          <cell r="N57">
            <v>7.9865005662514159</v>
          </cell>
          <cell r="O57">
            <v>7.973129496402878</v>
          </cell>
          <cell r="P57">
            <v>7.9612612612612619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7.9698811962310545</v>
          </cell>
          <cell r="V57">
            <v>7.8958633720930234</v>
          </cell>
          <cell r="W57" t="str">
            <v>N.A.</v>
          </cell>
          <cell r="X57">
            <v>7.4017824138031152E-2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2.1643236063040076E-2</v>
          </cell>
          <cell r="W58" t="str">
            <v>N.A.</v>
          </cell>
          <cell r="X58">
            <v>1.3567639369599267E-3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0.16289135267876603</v>
          </cell>
          <cell r="W59" t="str">
            <v>N.A.</v>
          </cell>
          <cell r="X59">
            <v>4.2108647321233983E-2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1.4</v>
          </cell>
          <cell r="F60">
            <v>1.4</v>
          </cell>
          <cell r="G60">
            <v>1.4</v>
          </cell>
          <cell r="H60">
            <v>1.4</v>
          </cell>
          <cell r="I60">
            <v>1.4</v>
          </cell>
          <cell r="J60">
            <v>1.4</v>
          </cell>
          <cell r="K60">
            <v>1.4</v>
          </cell>
          <cell r="L60">
            <v>1.4</v>
          </cell>
          <cell r="M60">
            <v>1.4</v>
          </cell>
          <cell r="N60">
            <v>1.4</v>
          </cell>
          <cell r="O60">
            <v>1.4</v>
          </cell>
          <cell r="P60">
            <v>1.4</v>
          </cell>
          <cell r="R60" t="str">
            <v>N.A.</v>
          </cell>
          <cell r="S60" t="str">
            <v>N.A.</v>
          </cell>
          <cell r="U60">
            <v>1.4</v>
          </cell>
          <cell r="V60">
            <v>1.0002761627906978</v>
          </cell>
          <cell r="W60" t="str">
            <v>N.A.</v>
          </cell>
          <cell r="X60">
            <v>0.39972383720930216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0.46693643308223287</v>
          </cell>
          <cell r="W61" t="str">
            <v>N.A.</v>
          </cell>
          <cell r="X61">
            <v>-1.9364330822329023E-3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0.11365040015582155</v>
          </cell>
          <cell r="F62">
            <v>0.11365040015582155</v>
          </cell>
          <cell r="G62">
            <v>8.8129371429493383E-2</v>
          </cell>
          <cell r="H62">
            <v>0.11907424848511787</v>
          </cell>
          <cell r="I62">
            <v>0.10689939054801112</v>
          </cell>
          <cell r="J62">
            <v>7.4262626925619371E-2</v>
          </cell>
          <cell r="K62">
            <v>0.11832278781515429</v>
          </cell>
          <cell r="L62">
            <v>0.1005214602227149</v>
          </cell>
          <cell r="M62">
            <v>9.3856131973796927E-2</v>
          </cell>
          <cell r="N62">
            <v>0.11526710124936153</v>
          </cell>
          <cell r="O62">
            <v>9.4164394276030267E-2</v>
          </cell>
          <cell r="P62">
            <v>9.4474688172297996E-2</v>
          </cell>
          <cell r="R62" t="str">
            <v>N.A.</v>
          </cell>
          <cell r="S62" t="str">
            <v>N.A.</v>
          </cell>
          <cell r="U62">
            <v>0.1006055027006547</v>
          </cell>
          <cell r="V62">
            <v>7.6356286795742676E-2</v>
          </cell>
          <cell r="W62" t="str">
            <v>N.A.</v>
          </cell>
          <cell r="X62">
            <v>2.4249215904912025E-2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9.6685931407948109E-2</v>
          </cell>
          <cell r="F63">
            <v>9.6685931407948109E-2</v>
          </cell>
          <cell r="G63">
            <v>7.4942819581448453E-2</v>
          </cell>
          <cell r="H63">
            <v>0.10131498488852766</v>
          </cell>
          <cell r="I63">
            <v>9.0894901913843432E-2</v>
          </cell>
          <cell r="J63">
            <v>6.3115898311972354E-2</v>
          </cell>
          <cell r="K63">
            <v>0.10066087696134877</v>
          </cell>
          <cell r="L63">
            <v>8.554791004998942E-2</v>
          </cell>
          <cell r="M63">
            <v>7.9855150282414397E-2</v>
          </cell>
          <cell r="N63">
            <v>9.8074970847823364E-2</v>
          </cell>
          <cell r="O63">
            <v>8.0099705205316493E-2</v>
          </cell>
          <cell r="P63">
            <v>8.0345762619439667E-2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8.5573540092892794E-2</v>
          </cell>
          <cell r="V63">
            <v>6.7770835402866145E-2</v>
          </cell>
          <cell r="W63" t="str">
            <v>N.A.</v>
          </cell>
          <cell r="X63">
            <v>1.7802704690026649E-2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0.90682195476711713</v>
          </cell>
          <cell r="F64">
            <v>0.90682195476711713</v>
          </cell>
          <cell r="G64">
            <v>0.70120901374112399</v>
          </cell>
          <cell r="H64">
            <v>0.95103087289488397</v>
          </cell>
          <cell r="I64">
            <v>0.84996489277853071</v>
          </cell>
          <cell r="J64">
            <v>0.58869410036145942</v>
          </cell>
          <cell r="K64">
            <v>0.94410315839558367</v>
          </cell>
          <cell r="L64">
            <v>0.80402850581463647</v>
          </cell>
          <cell r="M64">
            <v>0.74943700123752011</v>
          </cell>
          <cell r="N64">
            <v>0.92058076939818512</v>
          </cell>
          <cell r="O64">
            <v>0.75078490951312726</v>
          </cell>
          <cell r="P64">
            <v>0.75213767511585361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0.80181390421132048</v>
          </cell>
          <cell r="V64">
            <v>0.60289880813953478</v>
          </cell>
          <cell r="W64" t="str">
            <v>N.A.</v>
          </cell>
          <cell r="X64">
            <v>0.1989150960717857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0.49638021452148323</v>
          </cell>
          <cell r="F65">
            <v>0.49638021452148323</v>
          </cell>
          <cell r="G65">
            <v>0.50759076613428944</v>
          </cell>
          <cell r="H65">
            <v>0.49386774690310059</v>
          </cell>
          <cell r="I65">
            <v>0.49962576730897507</v>
          </cell>
          <cell r="J65">
            <v>0.51448275811922728</v>
          </cell>
          <cell r="K65">
            <v>0.49362110277158677</v>
          </cell>
          <cell r="L65">
            <v>0.50180554137618183</v>
          </cell>
          <cell r="M65">
            <v>0.50422498054121678</v>
          </cell>
          <cell r="N65">
            <v>0.49499093728357912</v>
          </cell>
          <cell r="O65">
            <v>0.50413639029843782</v>
          </cell>
          <cell r="P65">
            <v>0.50404728854413305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0.50180729447328798</v>
          </cell>
          <cell r="V65">
            <v>0.52339234236107424</v>
          </cell>
          <cell r="W65" t="str">
            <v>N.A.</v>
          </cell>
          <cell r="X65">
            <v>-2.1585047887786257E-2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4.0160796078463498E-2</v>
          </cell>
          <cell r="F66">
            <v>4.0160796078463498E-2</v>
          </cell>
          <cell r="G66">
            <v>3.058970868803125E-2</v>
          </cell>
          <cell r="H66">
            <v>4.1934063193663738E-2</v>
          </cell>
          <cell r="I66">
            <v>3.7568515645295883E-2</v>
          </cell>
          <cell r="J66">
            <v>2.6243252538754491E-2</v>
          </cell>
          <cell r="K66">
            <v>4.1080670784895031E-2</v>
          </cell>
          <cell r="L66">
            <v>3.9240071561967814E-2</v>
          </cell>
          <cell r="M66">
            <v>3.2310312396351612E-2</v>
          </cell>
          <cell r="N66">
            <v>3.972746567092296E-2</v>
          </cell>
          <cell r="O66">
            <v>3.2403322196825922E-2</v>
          </cell>
          <cell r="P66">
            <v>3.2192111105117466E-2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3.5438226015241124E-2</v>
          </cell>
          <cell r="V66">
            <v>3.7991169224347025E-2</v>
          </cell>
          <cell r="W66" t="str">
            <v>N.A.</v>
          </cell>
          <cell r="X66">
            <v>-2.5529432091059012E-3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5.791844063090161E-2</v>
          </cell>
          <cell r="F67">
            <v>5.791844063090161E-2</v>
          </cell>
          <cell r="G67">
            <v>0.17021515603119061</v>
          </cell>
          <cell r="H67">
            <v>2.436381502537251E-2</v>
          </cell>
          <cell r="I67">
            <v>8.5934873697561989E-2</v>
          </cell>
          <cell r="J67">
            <v>0.22751361515395505</v>
          </cell>
          <cell r="K67">
            <v>4.1477836148879316E-2</v>
          </cell>
          <cell r="L67">
            <v>0.10917839619230042</v>
          </cell>
          <cell r="M67">
            <v>0.14805287956901672</v>
          </cell>
          <cell r="N67">
            <v>5.3975745766855314E-2</v>
          </cell>
          <cell r="O67">
            <v>0.14769653478839553</v>
          </cell>
          <cell r="P67">
            <v>0.14612344210104755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0.11448342477799142</v>
          </cell>
          <cell r="V67">
            <v>0.26949188839704358</v>
          </cell>
          <cell r="W67" t="str">
            <v>N.A.</v>
          </cell>
          <cell r="X67">
            <v>-0.15500846361905216</v>
          </cell>
          <cell r="Y67" t="str">
            <v>N.A.</v>
          </cell>
        </row>
        <row r="68">
          <cell r="B68" t="str">
            <v>No of Concession Transactions</v>
          </cell>
          <cell r="E68">
            <v>12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19</v>
          </cell>
          <cell r="K68">
            <v>12</v>
          </cell>
          <cell r="L68">
            <v>14</v>
          </cell>
          <cell r="M68">
            <v>16</v>
          </cell>
          <cell r="N68">
            <v>13</v>
          </cell>
          <cell r="O68">
            <v>17</v>
          </cell>
          <cell r="P68">
            <v>19</v>
          </cell>
          <cell r="U68">
            <v>178</v>
          </cell>
          <cell r="V68">
            <v>79</v>
          </cell>
          <cell r="W68" t="str">
            <v>N.A.</v>
          </cell>
          <cell r="X68">
            <v>99</v>
          </cell>
          <cell r="Y68" t="str">
            <v>N.A.</v>
          </cell>
        </row>
        <row r="69">
          <cell r="B69" t="str">
            <v>Strike Rate %(No of Trans/Adm)</v>
          </cell>
          <cell r="E69">
            <v>0.27210884353741494</v>
          </cell>
          <cell r="F69">
            <v>0.27210884353741494</v>
          </cell>
          <cell r="G69">
            <v>0.30716723549488056</v>
          </cell>
          <cell r="H69">
            <v>0.28537455410225926</v>
          </cell>
          <cell r="I69">
            <v>0.29755579171094582</v>
          </cell>
          <cell r="J69">
            <v>0.27220630372492838</v>
          </cell>
          <cell r="K69">
            <v>0.27874564459930318</v>
          </cell>
          <cell r="L69">
            <v>0.27695351137487639</v>
          </cell>
          <cell r="M69">
            <v>0.28725314183123879</v>
          </cell>
          <cell r="N69">
            <v>0.29445073612684031</v>
          </cell>
          <cell r="O69">
            <v>0.30575539568345322</v>
          </cell>
          <cell r="P69">
            <v>0.34234234234234234</v>
          </cell>
          <cell r="U69">
            <v>0.2916837361736993</v>
          </cell>
          <cell r="V69">
            <v>0.22965116279069767</v>
          </cell>
          <cell r="W69" t="str">
            <v>N.A.</v>
          </cell>
          <cell r="X69">
            <v>6.2032573383001638E-2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5.1449999999999996</v>
          </cell>
          <cell r="F70">
            <v>5.1449999999999996</v>
          </cell>
          <cell r="G70">
            <v>4.557777777777777</v>
          </cell>
          <cell r="H70">
            <v>4.9058333333333328</v>
          </cell>
          <cell r="I70">
            <v>4.7050000000000001</v>
          </cell>
          <cell r="J70">
            <v>5.1431578947368415</v>
          </cell>
          <cell r="K70">
            <v>5.0225</v>
          </cell>
          <cell r="L70">
            <v>5.0549999999999997</v>
          </cell>
          <cell r="M70">
            <v>4.8737500000000002</v>
          </cell>
          <cell r="N70">
            <v>4.7546153846153842</v>
          </cell>
          <cell r="O70">
            <v>4.578823529411765</v>
          </cell>
          <cell r="P70">
            <v>4.0894736842105255</v>
          </cell>
          <cell r="U70">
            <v>4.7997191011235953</v>
          </cell>
          <cell r="V70">
            <v>4.355632911392405</v>
          </cell>
          <cell r="W70" t="str">
            <v>N.A.</v>
          </cell>
          <cell r="X70">
            <v>0.4440861897311903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27</v>
          </cell>
          <cell r="F71">
            <v>30</v>
          </cell>
          <cell r="G71">
            <v>38</v>
          </cell>
          <cell r="H71">
            <v>28</v>
          </cell>
          <cell r="I71">
            <v>32</v>
          </cell>
          <cell r="J71">
            <v>46</v>
          </cell>
          <cell r="K71">
            <v>28</v>
          </cell>
          <cell r="L71">
            <v>30</v>
          </cell>
          <cell r="M71">
            <v>35</v>
          </cell>
          <cell r="N71">
            <v>28</v>
          </cell>
          <cell r="O71">
            <v>35</v>
          </cell>
          <cell r="P71">
            <v>40</v>
          </cell>
          <cell r="U71">
            <v>397</v>
          </cell>
          <cell r="V71">
            <v>143</v>
          </cell>
          <cell r="W71" t="str">
            <v>N.A.</v>
          </cell>
          <cell r="X71">
            <v>254</v>
          </cell>
          <cell r="Y71" t="str">
            <v>N.A.</v>
          </cell>
        </row>
        <row r="72">
          <cell r="B72" t="str">
            <v>Combo Sales as % of Total Sales</v>
          </cell>
          <cell r="E72">
            <v>0.43731778425655982</v>
          </cell>
          <cell r="F72">
            <v>0.48590864917395532</v>
          </cell>
          <cell r="G72">
            <v>0.46318868844466121</v>
          </cell>
          <cell r="H72">
            <v>0.47562425683709875</v>
          </cell>
          <cell r="I72">
            <v>0.48580537422195241</v>
          </cell>
          <cell r="J72">
            <v>0.47073270568972581</v>
          </cell>
          <cell r="K72">
            <v>0.46457607433217196</v>
          </cell>
          <cell r="L72">
            <v>0.42390843577787202</v>
          </cell>
          <cell r="M72">
            <v>0.44883303411131059</v>
          </cell>
          <cell r="N72">
            <v>0.45300113250283131</v>
          </cell>
          <cell r="O72">
            <v>0.44964028776978415</v>
          </cell>
          <cell r="P72">
            <v>0.51480051480051492</v>
          </cell>
          <cell r="U72">
            <v>0.46468075144846965</v>
          </cell>
          <cell r="V72">
            <v>0.41558290588354957</v>
          </cell>
          <cell r="W72" t="str">
            <v>N.A.</v>
          </cell>
          <cell r="X72">
            <v>4.9097845564920084E-2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68.534000000000006</v>
          </cell>
          <cell r="V73">
            <v>31</v>
          </cell>
          <cell r="W73" t="str">
            <v>N.A.</v>
          </cell>
          <cell r="X73">
            <v>37.534000000000006</v>
          </cell>
          <cell r="Y73" t="str">
            <v>N.A.</v>
          </cell>
        </row>
        <row r="74">
          <cell r="B74" t="str">
            <v>Admissions/labour hour paid</v>
          </cell>
          <cell r="E74">
            <v>9.1855863361799628</v>
          </cell>
          <cell r="F74">
            <v>8.82</v>
          </cell>
          <cell r="G74">
            <v>8.2419127988748233</v>
          </cell>
          <cell r="H74">
            <v>8.7585919600083315</v>
          </cell>
          <cell r="I74">
            <v>9.41</v>
          </cell>
          <cell r="J74">
            <v>9.8171589310829805</v>
          </cell>
          <cell r="K74">
            <v>8.9668818996042479</v>
          </cell>
          <cell r="L74">
            <v>10.11</v>
          </cell>
          <cell r="M74">
            <v>7.8340365682137838</v>
          </cell>
          <cell r="N74">
            <v>9.1960008331597578</v>
          </cell>
          <cell r="O74">
            <v>7.9428571428571431</v>
          </cell>
          <cell r="P74">
            <v>9.25</v>
          </cell>
          <cell r="U74">
            <v>8.9043394519508556</v>
          </cell>
          <cell r="V74">
            <v>11.096774193548388</v>
          </cell>
          <cell r="W74" t="str">
            <v>N.A.</v>
          </cell>
          <cell r="X74">
            <v>-2.1924347415975323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23.982250000000001</v>
          </cell>
          <cell r="W77">
            <v>0</v>
          </cell>
          <cell r="X77">
            <v>3.2052499999999995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3.6760000000000002</v>
          </cell>
          <cell r="W78">
            <v>0</v>
          </cell>
          <cell r="X78">
            <v>20.323999999999998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9.5166000000000004</v>
          </cell>
          <cell r="F82">
            <v>9.5166000000000004</v>
          </cell>
          <cell r="G82">
            <v>9.5166000000000004</v>
          </cell>
          <cell r="H82">
            <v>9.5166000000000004</v>
          </cell>
          <cell r="I82">
            <v>9.5166000000000004</v>
          </cell>
          <cell r="J82">
            <v>9.5166000000000004</v>
          </cell>
          <cell r="K82">
            <v>9.5166000000000004</v>
          </cell>
          <cell r="L82">
            <v>9.5166000000000004</v>
          </cell>
          <cell r="M82">
            <v>9.5166000000000004</v>
          </cell>
          <cell r="N82">
            <v>9.5166000000000004</v>
          </cell>
          <cell r="O82">
            <v>9.5166000000000004</v>
          </cell>
          <cell r="P82">
            <v>9.5166000000000004</v>
          </cell>
          <cell r="T82">
            <v>0</v>
          </cell>
          <cell r="U82">
            <v>114.19919999999998</v>
          </cell>
          <cell r="V82">
            <v>47.89</v>
          </cell>
          <cell r="W82">
            <v>0</v>
          </cell>
          <cell r="X82">
            <v>66.309199999999976</v>
          </cell>
          <cell r="Y82">
            <v>114.19919999999998</v>
          </cell>
        </row>
        <row r="83">
          <cell r="C83">
            <v>0</v>
          </cell>
          <cell r="E83">
            <v>13.782225</v>
          </cell>
          <cell r="F83">
            <v>13.782225</v>
          </cell>
          <cell r="G83">
            <v>13.782225</v>
          </cell>
          <cell r="H83">
            <v>13.782225</v>
          </cell>
          <cell r="I83">
            <v>13.782225</v>
          </cell>
          <cell r="J83">
            <v>13.782225</v>
          </cell>
          <cell r="K83">
            <v>13.782225</v>
          </cell>
          <cell r="L83">
            <v>13.782225</v>
          </cell>
          <cell r="M83">
            <v>13.782225</v>
          </cell>
          <cell r="N83">
            <v>13.782225</v>
          </cell>
          <cell r="O83">
            <v>13.782225</v>
          </cell>
          <cell r="P83">
            <v>13.782225</v>
          </cell>
          <cell r="R83">
            <v>0</v>
          </cell>
          <cell r="S83">
            <v>0</v>
          </cell>
          <cell r="T83">
            <v>0</v>
          </cell>
          <cell r="U83">
            <v>165.38669999999996</v>
          </cell>
          <cell r="V83">
            <v>75.548249999999996</v>
          </cell>
          <cell r="W83">
            <v>0</v>
          </cell>
          <cell r="X83">
            <v>89.838449999999966</v>
          </cell>
          <cell r="Y83">
            <v>165.38669999999996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0.70375200000000004</v>
          </cell>
          <cell r="F86">
            <v>0.70375200000000004</v>
          </cell>
          <cell r="G86">
            <v>0.93251200000000012</v>
          </cell>
          <cell r="H86">
            <v>0.67169600000000007</v>
          </cell>
          <cell r="I86">
            <v>0.74819600000000008</v>
          </cell>
          <cell r="J86">
            <v>1.1066360000000002</v>
          </cell>
          <cell r="K86">
            <v>0.68699600000000016</v>
          </cell>
          <cell r="L86">
            <v>0.80865600000000004</v>
          </cell>
          <cell r="M86">
            <v>0.88952400000000009</v>
          </cell>
          <cell r="N86">
            <v>0.70520799999999995</v>
          </cell>
          <cell r="O86">
            <v>0.88661200000000007</v>
          </cell>
          <cell r="P86">
            <v>0.88370000000000004</v>
          </cell>
          <cell r="U86">
            <v>9.7272399999999983</v>
          </cell>
          <cell r="V86">
            <v>5.4323540000000001</v>
          </cell>
          <cell r="W86">
            <v>0</v>
          </cell>
          <cell r="X86">
            <v>4.2948859999999982</v>
          </cell>
          <cell r="Y86">
            <v>9.7272399999999983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0.70375200000000004</v>
          </cell>
          <cell r="F91">
            <v>0.70375200000000004</v>
          </cell>
          <cell r="G91">
            <v>0.93251200000000012</v>
          </cell>
          <cell r="H91">
            <v>0.67169600000000007</v>
          </cell>
          <cell r="I91">
            <v>0.74819600000000008</v>
          </cell>
          <cell r="J91">
            <v>1.1066360000000002</v>
          </cell>
          <cell r="K91">
            <v>0.68699600000000016</v>
          </cell>
          <cell r="L91">
            <v>0.80865600000000004</v>
          </cell>
          <cell r="M91">
            <v>0.88952400000000009</v>
          </cell>
          <cell r="N91">
            <v>0.70520799999999995</v>
          </cell>
          <cell r="O91">
            <v>0.88661200000000007</v>
          </cell>
          <cell r="P91">
            <v>0.88370000000000004</v>
          </cell>
          <cell r="U91">
            <v>9.7272399999999983</v>
          </cell>
          <cell r="V91">
            <v>5.4323540000000001</v>
          </cell>
          <cell r="W91">
            <v>0</v>
          </cell>
          <cell r="X91">
            <v>4.2948859999999982</v>
          </cell>
          <cell r="Y91">
            <v>9.7272399999999983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37.449615288563209</v>
          </cell>
          <cell r="F94">
            <v>37.449615288563209</v>
          </cell>
          <cell r="G94">
            <v>38.54961528856321</v>
          </cell>
          <cell r="H94">
            <v>37.449615288563209</v>
          </cell>
          <cell r="I94">
            <v>37.449615288563209</v>
          </cell>
          <cell r="J94">
            <v>38.54961528856321</v>
          </cell>
          <cell r="K94">
            <v>38.102408052263215</v>
          </cell>
          <cell r="L94">
            <v>38.102408052263215</v>
          </cell>
          <cell r="M94">
            <v>39.202408052263216</v>
          </cell>
          <cell r="N94">
            <v>38.102408052263215</v>
          </cell>
          <cell r="O94">
            <v>39.202408052263216</v>
          </cell>
          <cell r="P94">
            <v>39.202408052263216</v>
          </cell>
          <cell r="T94">
            <v>0</v>
          </cell>
          <cell r="U94">
            <v>458.81214004495854</v>
          </cell>
          <cell r="V94">
            <v>200.06973999999997</v>
          </cell>
          <cell r="W94">
            <v>0</v>
          </cell>
          <cell r="X94">
            <v>258.74240004495857</v>
          </cell>
          <cell r="Y94">
            <v>458.81214004495854</v>
          </cell>
        </row>
        <row r="95">
          <cell r="A95">
            <v>67</v>
          </cell>
          <cell r="B95" t="str">
            <v>Bonus/Commission</v>
          </cell>
          <cell r="E95">
            <v>1.5172329166666665</v>
          </cell>
          <cell r="F95">
            <v>1.5172329166666665</v>
          </cell>
          <cell r="G95">
            <v>1.5172329166666665</v>
          </cell>
          <cell r="H95">
            <v>1.5172329166666665</v>
          </cell>
          <cell r="I95">
            <v>1.5172329166666665</v>
          </cell>
          <cell r="J95">
            <v>1.5172329166666665</v>
          </cell>
          <cell r="K95">
            <v>1.5172329166666665</v>
          </cell>
          <cell r="L95">
            <v>1.5172329166666665</v>
          </cell>
          <cell r="M95">
            <v>1.5172329166666665</v>
          </cell>
          <cell r="N95">
            <v>1.5172329166666665</v>
          </cell>
          <cell r="O95">
            <v>1.5172329166666665</v>
          </cell>
          <cell r="P95">
            <v>1.5172329166666665</v>
          </cell>
          <cell r="T95">
            <v>0</v>
          </cell>
          <cell r="U95">
            <v>18.206794999999996</v>
          </cell>
          <cell r="V95">
            <v>0</v>
          </cell>
          <cell r="W95">
            <v>0</v>
          </cell>
          <cell r="X95">
            <v>18.206794999999996</v>
          </cell>
          <cell r="Y95">
            <v>18.206794999999996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4.5039999999999996</v>
          </cell>
          <cell r="W97">
            <v>0</v>
          </cell>
          <cell r="X97">
            <v>2.1320000000000006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2.8234499999999998</v>
          </cell>
          <cell r="W98">
            <v>0</v>
          </cell>
          <cell r="X98">
            <v>2.8285500000000003</v>
          </cell>
          <cell r="Y98">
            <v>5.6520000000000001</v>
          </cell>
        </row>
        <row r="99">
          <cell r="C99">
            <v>0</v>
          </cell>
          <cell r="E99">
            <v>39.990848205229867</v>
          </cell>
          <cell r="F99">
            <v>39.990848205229867</v>
          </cell>
          <cell r="G99">
            <v>41.090848205229868</v>
          </cell>
          <cell r="H99">
            <v>39.990848205229867</v>
          </cell>
          <cell r="I99">
            <v>39.990848205229867</v>
          </cell>
          <cell r="J99">
            <v>41.090848205229868</v>
          </cell>
          <cell r="K99">
            <v>40.643640968929873</v>
          </cell>
          <cell r="L99">
            <v>40.643640968929873</v>
          </cell>
          <cell r="M99">
            <v>41.743640968929874</v>
          </cell>
          <cell r="N99">
            <v>40.643640968929873</v>
          </cell>
          <cell r="O99">
            <v>41.743640968929874</v>
          </cell>
          <cell r="P99">
            <v>41.743640968929874</v>
          </cell>
          <cell r="R99">
            <v>0</v>
          </cell>
          <cell r="S99">
            <v>0</v>
          </cell>
          <cell r="T99">
            <v>0</v>
          </cell>
          <cell r="U99">
            <v>489.30693504495855</v>
          </cell>
          <cell r="V99">
            <v>207.39718999999997</v>
          </cell>
          <cell r="W99">
            <v>0</v>
          </cell>
          <cell r="X99">
            <v>281.90974504495858</v>
          </cell>
          <cell r="Y99">
            <v>489.30693504495855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6.6890000000000001</v>
          </cell>
          <cell r="W102">
            <v>0</v>
          </cell>
          <cell r="X102">
            <v>8.9110000000000031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11.341833333333334</v>
          </cell>
          <cell r="W104">
            <v>0</v>
          </cell>
          <cell r="X104">
            <v>12.658166666666666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7.6019999999999985</v>
          </cell>
          <cell r="W105">
            <v>0</v>
          </cell>
          <cell r="X105">
            <v>4.3980000000000015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0.375</v>
          </cell>
          <cell r="W106">
            <v>0</v>
          </cell>
          <cell r="X106">
            <v>5.625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T108">
            <v>0</v>
          </cell>
          <cell r="U108">
            <v>3.6</v>
          </cell>
          <cell r="V108">
            <v>4.4026350000000001</v>
          </cell>
          <cell r="W108">
            <v>0</v>
          </cell>
          <cell r="X108">
            <v>-0.80263500000000088</v>
          </cell>
          <cell r="Y108">
            <v>3.6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5.2228800000000009</v>
          </cell>
          <cell r="L111">
            <v>7.2174399999999999</v>
          </cell>
          <cell r="M111">
            <v>5.2228800000000009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63.995200000000011</v>
          </cell>
          <cell r="V111">
            <v>35.171999999999997</v>
          </cell>
          <cell r="W111">
            <v>0</v>
          </cell>
          <cell r="X111">
            <v>28.823200000000014</v>
          </cell>
          <cell r="Y111">
            <v>63.995200000000011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26.081</v>
          </cell>
          <cell r="W112">
            <v>0</v>
          </cell>
          <cell r="X112">
            <v>21.919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9.2729999999999997</v>
          </cell>
          <cell r="W113">
            <v>0</v>
          </cell>
          <cell r="X113">
            <v>-2.0730000000000013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</v>
          </cell>
          <cell r="W114">
            <v>0</v>
          </cell>
          <cell r="X114">
            <v>-0.22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6.5140000000000011</v>
          </cell>
          <cell r="W115">
            <v>0</v>
          </cell>
          <cell r="X115">
            <v>-0.51400000000000112</v>
          </cell>
          <cell r="Y115">
            <v>6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2.81</v>
          </cell>
          <cell r="W117">
            <v>0</v>
          </cell>
          <cell r="X117">
            <v>-0.41</v>
          </cell>
          <cell r="Y117">
            <v>2.4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0.52490848205229867</v>
          </cell>
          <cell r="F119">
            <v>0.52490848205229867</v>
          </cell>
          <cell r="G119">
            <v>0.53590848205229868</v>
          </cell>
          <cell r="H119">
            <v>0.52490848205229867</v>
          </cell>
          <cell r="I119">
            <v>0.52490848205229867</v>
          </cell>
          <cell r="J119">
            <v>0.53590848205229868</v>
          </cell>
          <cell r="K119">
            <v>0.53143640968929895</v>
          </cell>
          <cell r="L119">
            <v>0.53143640968929895</v>
          </cell>
          <cell r="M119">
            <v>0.54243640968929885</v>
          </cell>
          <cell r="N119">
            <v>0.53143640968929895</v>
          </cell>
          <cell r="O119">
            <v>0.54243640968929885</v>
          </cell>
          <cell r="P119">
            <v>0.54243640968929885</v>
          </cell>
          <cell r="T119">
            <v>0</v>
          </cell>
          <cell r="U119">
            <v>6.3930693504495846</v>
          </cell>
          <cell r="V119">
            <v>3.6731748</v>
          </cell>
          <cell r="W119">
            <v>0</v>
          </cell>
          <cell r="X119">
            <v>2.7198945504495846</v>
          </cell>
          <cell r="Y119">
            <v>6.3930693504495846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7.8</v>
          </cell>
          <cell r="W120">
            <v>0</v>
          </cell>
          <cell r="X120">
            <v>7.8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2.8620000000000001</v>
          </cell>
          <cell r="W124">
            <v>0</v>
          </cell>
          <cell r="X124">
            <v>0.7379999999999991</v>
          </cell>
          <cell r="Y124">
            <v>3.6</v>
          </cell>
        </row>
        <row r="125">
          <cell r="C125">
            <v>0</v>
          </cell>
          <cell r="E125">
            <v>17.947788482052299</v>
          </cell>
          <cell r="F125">
            <v>17.947788482052299</v>
          </cell>
          <cell r="G125">
            <v>17.790308482052296</v>
          </cell>
          <cell r="H125">
            <v>17.947788482052299</v>
          </cell>
          <cell r="I125">
            <v>17.779308482052297</v>
          </cell>
          <cell r="J125">
            <v>17.958788482052299</v>
          </cell>
          <cell r="K125">
            <v>17.954316409689302</v>
          </cell>
          <cell r="L125">
            <v>19.948876409689298</v>
          </cell>
          <cell r="M125">
            <v>17.965316409689301</v>
          </cell>
          <cell r="N125">
            <v>17.785836409689299</v>
          </cell>
          <cell r="O125">
            <v>17.965316409689301</v>
          </cell>
          <cell r="P125">
            <v>17.796836409689298</v>
          </cell>
          <cell r="R125">
            <v>0</v>
          </cell>
          <cell r="S125">
            <v>0</v>
          </cell>
          <cell r="T125">
            <v>0</v>
          </cell>
          <cell r="U125">
            <v>216.78826935044958</v>
          </cell>
          <cell r="V125">
            <v>127.21564313333332</v>
          </cell>
          <cell r="W125">
            <v>0</v>
          </cell>
          <cell r="X125">
            <v>89.572626217116266</v>
          </cell>
          <cell r="Y125">
            <v>216.78826935044958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7" refreshError="1">
        <row r="11">
          <cell r="A11">
            <v>1</v>
          </cell>
          <cell r="B11" t="str">
            <v>Net Film Revenue</v>
          </cell>
          <cell r="E11">
            <v>591.6</v>
          </cell>
          <cell r="F11">
            <v>612</v>
          </cell>
          <cell r="G11">
            <v>816</v>
          </cell>
          <cell r="H11">
            <v>612</v>
          </cell>
          <cell r="I11">
            <v>652.79999999999995</v>
          </cell>
          <cell r="J11">
            <v>884</v>
          </cell>
          <cell r="K11">
            <v>612</v>
          </cell>
          <cell r="L11">
            <v>646</v>
          </cell>
          <cell r="M11">
            <v>802.4</v>
          </cell>
          <cell r="N11">
            <v>612</v>
          </cell>
          <cell r="O11">
            <v>816</v>
          </cell>
          <cell r="P11">
            <v>720.8</v>
          </cell>
          <cell r="Q11">
            <v>0</v>
          </cell>
          <cell r="T11">
            <v>0</v>
          </cell>
          <cell r="U11">
            <v>8377.6</v>
          </cell>
          <cell r="V11">
            <v>4429.0610000000006</v>
          </cell>
          <cell r="W11">
            <v>0</v>
          </cell>
          <cell r="X11">
            <v>3948.5389999999979</v>
          </cell>
          <cell r="Y11">
            <v>8377.6</v>
          </cell>
        </row>
        <row r="12">
          <cell r="A12">
            <v>2</v>
          </cell>
          <cell r="B12" t="str">
            <v>Concession Sales</v>
          </cell>
          <cell r="E12">
            <v>104.4</v>
          </cell>
          <cell r="F12">
            <v>108</v>
          </cell>
          <cell r="G12">
            <v>144</v>
          </cell>
          <cell r="H12">
            <v>108</v>
          </cell>
          <cell r="I12">
            <v>115.2</v>
          </cell>
          <cell r="J12">
            <v>156</v>
          </cell>
          <cell r="K12">
            <v>108</v>
          </cell>
          <cell r="L12">
            <v>114</v>
          </cell>
          <cell r="M12">
            <v>141.6</v>
          </cell>
          <cell r="N12">
            <v>108</v>
          </cell>
          <cell r="O12">
            <v>144</v>
          </cell>
          <cell r="P12">
            <v>127.2</v>
          </cell>
          <cell r="T12">
            <v>0</v>
          </cell>
          <cell r="U12">
            <v>1478.4</v>
          </cell>
          <cell r="V12">
            <v>783.50800000000004</v>
          </cell>
          <cell r="W12">
            <v>0</v>
          </cell>
          <cell r="X12">
            <v>694.89199999999983</v>
          </cell>
          <cell r="Y12">
            <v>1478.4</v>
          </cell>
        </row>
        <row r="13">
          <cell r="A13">
            <v>3</v>
          </cell>
          <cell r="B13" t="str">
            <v>Rental Income</v>
          </cell>
          <cell r="E13">
            <v>33.837000000000003</v>
          </cell>
          <cell r="F13">
            <v>33.837000000000003</v>
          </cell>
          <cell r="G13">
            <v>33.837000000000003</v>
          </cell>
          <cell r="H13">
            <v>33.837000000000003</v>
          </cell>
          <cell r="I13">
            <v>33.837000000000003</v>
          </cell>
          <cell r="J13">
            <v>33.837000000000003</v>
          </cell>
          <cell r="K13">
            <v>33.837000000000003</v>
          </cell>
          <cell r="L13">
            <v>33.837000000000003</v>
          </cell>
          <cell r="M13">
            <v>33.837000000000003</v>
          </cell>
          <cell r="N13">
            <v>33.837000000000003</v>
          </cell>
          <cell r="O13">
            <v>33.837000000000003</v>
          </cell>
          <cell r="P13">
            <v>33.837000000000003</v>
          </cell>
          <cell r="T13">
            <v>0</v>
          </cell>
          <cell r="U13">
            <v>406.04399999999993</v>
          </cell>
          <cell r="V13">
            <v>147</v>
          </cell>
          <cell r="W13">
            <v>0</v>
          </cell>
          <cell r="X13">
            <v>259.04399999999993</v>
          </cell>
          <cell r="Y13">
            <v>406.04399999999993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302.70999999999998</v>
          </cell>
          <cell r="W15">
            <v>0</v>
          </cell>
          <cell r="X15">
            <v>87.29</v>
          </cell>
          <cell r="Y15">
            <v>390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9.8899583333333325</v>
          </cell>
          <cell r="F16">
            <v>9.8899583333333325</v>
          </cell>
          <cell r="G16">
            <v>9.8899583333333325</v>
          </cell>
          <cell r="H16">
            <v>9.8899583333333325</v>
          </cell>
          <cell r="I16">
            <v>9.8899583333333325</v>
          </cell>
          <cell r="J16">
            <v>9.8899583333333325</v>
          </cell>
          <cell r="K16">
            <v>9.8899583333333325</v>
          </cell>
          <cell r="L16">
            <v>9.8899583333333325</v>
          </cell>
          <cell r="M16">
            <v>9.8899583333333325</v>
          </cell>
          <cell r="N16">
            <v>9.8899583333333325</v>
          </cell>
          <cell r="O16">
            <v>9.8899583333333325</v>
          </cell>
          <cell r="P16">
            <v>9.8899583333333325</v>
          </cell>
          <cell r="R16">
            <v>0</v>
          </cell>
          <cell r="S16">
            <v>0</v>
          </cell>
          <cell r="T16">
            <v>0</v>
          </cell>
          <cell r="U16">
            <v>118.67950000000002</v>
          </cell>
          <cell r="V16">
            <v>77.488249999999994</v>
          </cell>
          <cell r="W16">
            <v>0</v>
          </cell>
          <cell r="X16">
            <v>41.191249999999997</v>
          </cell>
          <cell r="Y16">
            <v>118.67950000000002</v>
          </cell>
        </row>
        <row r="17">
          <cell r="B17" t="str">
            <v>TOTAL REVENUE</v>
          </cell>
          <cell r="C17">
            <v>0</v>
          </cell>
          <cell r="E17">
            <v>772.2269583333333</v>
          </cell>
          <cell r="F17">
            <v>796.2269583333333</v>
          </cell>
          <cell r="G17">
            <v>1036.2269583333334</v>
          </cell>
          <cell r="H17">
            <v>796.2269583333333</v>
          </cell>
          <cell r="I17">
            <v>844.2269583333333</v>
          </cell>
          <cell r="J17">
            <v>1116.2269583333334</v>
          </cell>
          <cell r="K17">
            <v>796.2269583333333</v>
          </cell>
          <cell r="L17">
            <v>836.2269583333333</v>
          </cell>
          <cell r="M17">
            <v>1020.2269583333333</v>
          </cell>
          <cell r="N17">
            <v>796.2269583333333</v>
          </cell>
          <cell r="O17">
            <v>1036.2269583333334</v>
          </cell>
          <cell r="P17">
            <v>924.2269583333333</v>
          </cell>
          <cell r="R17">
            <v>0</v>
          </cell>
          <cell r="S17">
            <v>0</v>
          </cell>
          <cell r="T17">
            <v>0</v>
          </cell>
          <cell r="U17">
            <v>10770.7235</v>
          </cell>
          <cell r="V17">
            <v>5739.7672500000008</v>
          </cell>
          <cell r="W17">
            <v>0</v>
          </cell>
          <cell r="X17">
            <v>5030.9562499999993</v>
          </cell>
          <cell r="Y17">
            <v>10770.7235</v>
          </cell>
        </row>
        <row r="19">
          <cell r="A19">
            <v>7</v>
          </cell>
          <cell r="B19" t="str">
            <v>Film Hire</v>
          </cell>
          <cell r="E19">
            <v>275.09400000000005</v>
          </cell>
          <cell r="F19">
            <v>284.58</v>
          </cell>
          <cell r="G19">
            <v>379.44</v>
          </cell>
          <cell r="H19">
            <v>284.58</v>
          </cell>
          <cell r="I19">
            <v>303.55200000000002</v>
          </cell>
          <cell r="J19">
            <v>411.06</v>
          </cell>
          <cell r="K19">
            <v>284.58</v>
          </cell>
          <cell r="L19">
            <v>300.39</v>
          </cell>
          <cell r="M19">
            <v>373.11599999999999</v>
          </cell>
          <cell r="N19">
            <v>284.58</v>
          </cell>
          <cell r="O19">
            <v>379.44</v>
          </cell>
          <cell r="P19">
            <v>335.17199999999997</v>
          </cell>
          <cell r="U19">
            <v>3895.5839999999998</v>
          </cell>
          <cell r="V19">
            <v>2049.6968000000002</v>
          </cell>
          <cell r="W19">
            <v>0</v>
          </cell>
          <cell r="X19">
            <v>1845.8871999999997</v>
          </cell>
          <cell r="Y19">
            <v>3895.5839999999998</v>
          </cell>
        </row>
        <row r="20">
          <cell r="A20">
            <v>8</v>
          </cell>
          <cell r="B20" t="str">
            <v>Concession Cost</v>
          </cell>
          <cell r="E20">
            <v>24.012</v>
          </cell>
          <cell r="F20">
            <v>24.84</v>
          </cell>
          <cell r="G20">
            <v>33.119999999999997</v>
          </cell>
          <cell r="H20">
            <v>24.84</v>
          </cell>
          <cell r="I20">
            <v>26.495999999999999</v>
          </cell>
          <cell r="J20">
            <v>35.880000000000003</v>
          </cell>
          <cell r="K20">
            <v>24.84</v>
          </cell>
          <cell r="L20">
            <v>26.22</v>
          </cell>
          <cell r="M20">
            <v>32.567999999999998</v>
          </cell>
          <cell r="N20">
            <v>24.84</v>
          </cell>
          <cell r="O20">
            <v>33.119999999999997</v>
          </cell>
          <cell r="P20">
            <v>29.256</v>
          </cell>
          <cell r="T20">
            <v>0</v>
          </cell>
          <cell r="U20">
            <v>340.03200000000004</v>
          </cell>
          <cell r="V20">
            <v>148.9058</v>
          </cell>
          <cell r="W20">
            <v>0</v>
          </cell>
          <cell r="X20">
            <v>191.12620000000004</v>
          </cell>
          <cell r="Y20">
            <v>340.03200000000004</v>
          </cell>
        </row>
        <row r="21">
          <cell r="A21">
            <v>9</v>
          </cell>
          <cell r="B21" t="str">
            <v>Less Concession Rebates</v>
          </cell>
          <cell r="E21">
            <v>-2.61</v>
          </cell>
          <cell r="F21">
            <v>-2.7</v>
          </cell>
          <cell r="G21">
            <v>-3.6</v>
          </cell>
          <cell r="H21">
            <v>-2.7</v>
          </cell>
          <cell r="I21">
            <v>-2.88</v>
          </cell>
          <cell r="J21">
            <v>-3.9</v>
          </cell>
          <cell r="K21">
            <v>-2.7</v>
          </cell>
          <cell r="L21">
            <v>-2.85</v>
          </cell>
          <cell r="M21">
            <v>-3.54</v>
          </cell>
          <cell r="N21">
            <v>-2.7</v>
          </cell>
          <cell r="O21">
            <v>-3.6</v>
          </cell>
          <cell r="P21">
            <v>-3.18</v>
          </cell>
          <cell r="U21">
            <v>-36.96</v>
          </cell>
          <cell r="V21">
            <v>-23.1</v>
          </cell>
          <cell r="W21">
            <v>0</v>
          </cell>
          <cell r="X21">
            <v>-13.86</v>
          </cell>
          <cell r="Y21">
            <v>-36.96</v>
          </cell>
        </row>
        <row r="22">
          <cell r="A22">
            <v>10</v>
          </cell>
          <cell r="B22" t="str">
            <v>Advertising Cost</v>
          </cell>
          <cell r="E22">
            <v>13.6068</v>
          </cell>
          <cell r="F22">
            <v>14.076000000000001</v>
          </cell>
          <cell r="G22">
            <v>18.768000000000001</v>
          </cell>
          <cell r="H22">
            <v>14.076000000000001</v>
          </cell>
          <cell r="I22">
            <v>15.014399999999998</v>
          </cell>
          <cell r="J22">
            <v>20.332000000000001</v>
          </cell>
          <cell r="K22">
            <v>14.076000000000001</v>
          </cell>
          <cell r="L22">
            <v>14.858000000000001</v>
          </cell>
          <cell r="M22">
            <v>18.455199999999998</v>
          </cell>
          <cell r="N22">
            <v>14.076000000000001</v>
          </cell>
          <cell r="O22">
            <v>18.768000000000001</v>
          </cell>
          <cell r="P22">
            <v>16.578399999999998</v>
          </cell>
          <cell r="T22">
            <v>0</v>
          </cell>
          <cell r="U22">
            <v>192.68479999999997</v>
          </cell>
          <cell r="V22">
            <v>95.008440000000007</v>
          </cell>
          <cell r="W22">
            <v>0</v>
          </cell>
          <cell r="X22">
            <v>97.67635999999996</v>
          </cell>
          <cell r="Y22">
            <v>192.68479999999997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1.1832</v>
          </cell>
          <cell r="F23">
            <v>1.224</v>
          </cell>
          <cell r="G23">
            <v>1.6320000000000001</v>
          </cell>
          <cell r="H23">
            <v>1.224</v>
          </cell>
          <cell r="I23">
            <v>1.3055999999999999</v>
          </cell>
          <cell r="J23">
            <v>1.768</v>
          </cell>
          <cell r="K23">
            <v>1.224</v>
          </cell>
          <cell r="L23">
            <v>1.292</v>
          </cell>
          <cell r="M23">
            <v>1.6048</v>
          </cell>
          <cell r="N23">
            <v>1.224</v>
          </cell>
          <cell r="O23">
            <v>1.6320000000000001</v>
          </cell>
          <cell r="P23">
            <v>1.4416</v>
          </cell>
          <cell r="R23">
            <v>0</v>
          </cell>
          <cell r="S23">
            <v>0</v>
          </cell>
          <cell r="T23">
            <v>0</v>
          </cell>
          <cell r="U23">
            <v>16.755199999999999</v>
          </cell>
          <cell r="V23">
            <v>8.8581220000000016</v>
          </cell>
          <cell r="W23">
            <v>0</v>
          </cell>
          <cell r="X23">
            <v>7.8970779999999969</v>
          </cell>
          <cell r="Y23">
            <v>16.755199999999999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43.479529129827576</v>
          </cell>
          <cell r="F24">
            <v>43.479529129827576</v>
          </cell>
          <cell r="G24">
            <v>44.579529129827577</v>
          </cell>
          <cell r="H24">
            <v>43.479529129827576</v>
          </cell>
          <cell r="I24">
            <v>43.479529129827576</v>
          </cell>
          <cell r="J24">
            <v>44.579529129827577</v>
          </cell>
          <cell r="K24">
            <v>44.280345677127578</v>
          </cell>
          <cell r="L24">
            <v>44.280345677127578</v>
          </cell>
          <cell r="M24">
            <v>45.380345677127579</v>
          </cell>
          <cell r="N24">
            <v>44.280345677127578</v>
          </cell>
          <cell r="O24">
            <v>45.380345677127579</v>
          </cell>
          <cell r="P24">
            <v>45.380345677127579</v>
          </cell>
          <cell r="R24">
            <v>0</v>
          </cell>
          <cell r="S24">
            <v>0</v>
          </cell>
          <cell r="T24">
            <v>0</v>
          </cell>
          <cell r="U24">
            <v>532.05924884173089</v>
          </cell>
          <cell r="V24">
            <v>307.03711833333341</v>
          </cell>
          <cell r="W24">
            <v>0</v>
          </cell>
          <cell r="X24">
            <v>225.02213050839748</v>
          </cell>
          <cell r="Y24">
            <v>532.05924884173089</v>
          </cell>
        </row>
        <row r="25">
          <cell r="B25" t="str">
            <v>TOTAL COST</v>
          </cell>
          <cell r="C25">
            <v>0</v>
          </cell>
          <cell r="E25">
            <v>354.76552912982766</v>
          </cell>
          <cell r="F25">
            <v>365.49952912982764</v>
          </cell>
          <cell r="G25">
            <v>473.93952912982752</v>
          </cell>
          <cell r="H25">
            <v>365.49952912982764</v>
          </cell>
          <cell r="I25">
            <v>386.96752912982765</v>
          </cell>
          <cell r="J25">
            <v>509.71952912982755</v>
          </cell>
          <cell r="K25">
            <v>366.30034567712761</v>
          </cell>
          <cell r="L25">
            <v>384.1903456771276</v>
          </cell>
          <cell r="M25">
            <v>467.58434567712754</v>
          </cell>
          <cell r="N25">
            <v>366.30034567712761</v>
          </cell>
          <cell r="O25">
            <v>474.74034567712755</v>
          </cell>
          <cell r="P25">
            <v>424.64834567712757</v>
          </cell>
          <cell r="R25">
            <v>0</v>
          </cell>
          <cell r="S25">
            <v>0</v>
          </cell>
          <cell r="T25">
            <v>0</v>
          </cell>
          <cell r="U25">
            <v>4940.1552488417301</v>
          </cell>
          <cell r="V25">
            <v>2586.4062803333336</v>
          </cell>
          <cell r="W25">
            <v>0</v>
          </cell>
          <cell r="X25">
            <v>2353.7489685083965</v>
          </cell>
          <cell r="Y25">
            <v>4940.1552488417301</v>
          </cell>
        </row>
        <row r="27">
          <cell r="B27" t="str">
            <v>GROSS MARGIN</v>
          </cell>
          <cell r="C27">
            <v>0</v>
          </cell>
          <cell r="E27">
            <v>417.46142920350565</v>
          </cell>
          <cell r="F27">
            <v>430.72742920350566</v>
          </cell>
          <cell r="G27">
            <v>562.28742920350589</v>
          </cell>
          <cell r="H27">
            <v>430.72742920350566</v>
          </cell>
          <cell r="I27">
            <v>457.25942920350565</v>
          </cell>
          <cell r="J27">
            <v>606.50742920350581</v>
          </cell>
          <cell r="K27">
            <v>429.92661265620569</v>
          </cell>
          <cell r="L27">
            <v>452.0366126562057</v>
          </cell>
          <cell r="M27">
            <v>552.64261265620576</v>
          </cell>
          <cell r="N27">
            <v>429.92661265620569</v>
          </cell>
          <cell r="O27">
            <v>561.48661265620581</v>
          </cell>
          <cell r="P27">
            <v>499.57861265620573</v>
          </cell>
          <cell r="R27">
            <v>0</v>
          </cell>
          <cell r="S27">
            <v>0</v>
          </cell>
          <cell r="T27">
            <v>0</v>
          </cell>
          <cell r="U27">
            <v>5830.56825115827</v>
          </cell>
          <cell r="V27">
            <v>3153.3609696666672</v>
          </cell>
          <cell r="W27">
            <v>0</v>
          </cell>
          <cell r="X27">
            <v>2677.2072814916028</v>
          </cell>
          <cell r="Y27">
            <v>5830.56825115827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139.23310000000001</v>
          </cell>
          <cell r="F29">
            <v>139.23310000000001</v>
          </cell>
          <cell r="G29">
            <v>139.23310000000001</v>
          </cell>
          <cell r="H29">
            <v>139.23310000000001</v>
          </cell>
          <cell r="I29">
            <v>139.23310000000001</v>
          </cell>
          <cell r="J29">
            <v>139.23310000000001</v>
          </cell>
          <cell r="K29">
            <v>139.23310000000001</v>
          </cell>
          <cell r="L29">
            <v>139.23310000000001</v>
          </cell>
          <cell r="M29">
            <v>139.23310000000001</v>
          </cell>
          <cell r="N29">
            <v>139.23310000000001</v>
          </cell>
          <cell r="O29">
            <v>139.23310000000001</v>
          </cell>
          <cell r="P29">
            <v>139.23310000000001</v>
          </cell>
          <cell r="T29">
            <v>0</v>
          </cell>
          <cell r="U29">
            <v>1670.7971999999997</v>
          </cell>
          <cell r="V29">
            <v>726.56246428571433</v>
          </cell>
          <cell r="W29">
            <v>0</v>
          </cell>
          <cell r="X29">
            <v>944.23473571428542</v>
          </cell>
          <cell r="Y29">
            <v>1670.7971999999997</v>
          </cell>
        </row>
        <row r="30">
          <cell r="A30">
            <v>14</v>
          </cell>
          <cell r="B30" t="str">
            <v>Light, Heat and Power</v>
          </cell>
          <cell r="E30">
            <v>19</v>
          </cell>
          <cell r="F30">
            <v>19</v>
          </cell>
          <cell r="G30">
            <v>19</v>
          </cell>
          <cell r="H30">
            <v>19</v>
          </cell>
          <cell r="I30">
            <v>19</v>
          </cell>
          <cell r="J30">
            <v>19</v>
          </cell>
          <cell r="K30">
            <v>19</v>
          </cell>
          <cell r="L30">
            <v>19</v>
          </cell>
          <cell r="M30">
            <v>19</v>
          </cell>
          <cell r="N30">
            <v>19</v>
          </cell>
          <cell r="O30">
            <v>19</v>
          </cell>
          <cell r="P30">
            <v>19</v>
          </cell>
          <cell r="Q30" t="str">
            <v/>
          </cell>
          <cell r="R30">
            <v>19</v>
          </cell>
          <cell r="S30">
            <v>19</v>
          </cell>
          <cell r="T30">
            <v>19</v>
          </cell>
          <cell r="U30">
            <v>228</v>
          </cell>
          <cell r="V30">
            <v>123.25</v>
          </cell>
          <cell r="W30">
            <v>0</v>
          </cell>
          <cell r="X30">
            <v>104.75</v>
          </cell>
          <cell r="Y30">
            <v>228</v>
          </cell>
        </row>
        <row r="31">
          <cell r="A31">
            <v>15</v>
          </cell>
          <cell r="B31" t="str">
            <v>Repair &amp; Maintenance</v>
          </cell>
          <cell r="E31">
            <v>10.95</v>
          </cell>
          <cell r="F31">
            <v>35.950000000000003</v>
          </cell>
          <cell r="G31">
            <v>10.95</v>
          </cell>
          <cell r="H31">
            <v>15.95</v>
          </cell>
          <cell r="I31">
            <v>10.95</v>
          </cell>
          <cell r="J31">
            <v>12.255000000000001</v>
          </cell>
          <cell r="K31">
            <v>12.255000000000001</v>
          </cell>
          <cell r="L31">
            <v>12.255000000000001</v>
          </cell>
          <cell r="M31">
            <v>12.255000000000001</v>
          </cell>
          <cell r="N31">
            <v>12.255000000000001</v>
          </cell>
          <cell r="O31">
            <v>12.255000000000001</v>
          </cell>
          <cell r="P31">
            <v>12.255000000000001</v>
          </cell>
          <cell r="Q31" t="str">
            <v/>
          </cell>
          <cell r="R31">
            <v>10.95</v>
          </cell>
          <cell r="S31">
            <v>10.95</v>
          </cell>
          <cell r="T31">
            <v>10.95</v>
          </cell>
          <cell r="U31">
            <v>170.535</v>
          </cell>
          <cell r="V31">
            <v>68.81216666666667</v>
          </cell>
          <cell r="W31">
            <v>0</v>
          </cell>
          <cell r="X31">
            <v>101.72283333333333</v>
          </cell>
          <cell r="Y31">
            <v>170.535</v>
          </cell>
        </row>
        <row r="32">
          <cell r="A32">
            <v>16</v>
          </cell>
          <cell r="B32" t="str">
            <v>Common Area Maintenance</v>
          </cell>
          <cell r="E32">
            <v>94.813320000000004</v>
          </cell>
          <cell r="F32">
            <v>94.813320000000004</v>
          </cell>
          <cell r="G32">
            <v>94.813320000000004</v>
          </cell>
          <cell r="H32">
            <v>94.813320000000004</v>
          </cell>
          <cell r="I32">
            <v>94.813320000000004</v>
          </cell>
          <cell r="J32">
            <v>94.813320000000004</v>
          </cell>
          <cell r="K32">
            <v>94.813320000000004</v>
          </cell>
          <cell r="L32">
            <v>94.813320000000004</v>
          </cell>
          <cell r="M32">
            <v>94.813320000000004</v>
          </cell>
          <cell r="N32">
            <v>94.813320000000004</v>
          </cell>
          <cell r="O32">
            <v>94.813320000000004</v>
          </cell>
          <cell r="P32">
            <v>94.813320000000004</v>
          </cell>
          <cell r="T32">
            <v>0</v>
          </cell>
          <cell r="U32">
            <v>1137.7598399999999</v>
          </cell>
          <cell r="V32">
            <v>430.04613000000006</v>
          </cell>
          <cell r="W32">
            <v>0</v>
          </cell>
          <cell r="X32">
            <v>707.71370999999988</v>
          </cell>
          <cell r="Y32">
            <v>1137.7598399999999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20.947795291298277</v>
          </cell>
          <cell r="F33">
            <v>20.947795291298277</v>
          </cell>
          <cell r="G33">
            <v>20.750795291298278</v>
          </cell>
          <cell r="H33">
            <v>20.947795291298277</v>
          </cell>
          <cell r="I33">
            <v>20.739795291298279</v>
          </cell>
          <cell r="J33">
            <v>20.958795291298276</v>
          </cell>
          <cell r="K33">
            <v>20.955803456771278</v>
          </cell>
          <cell r="L33">
            <v>22.831803456771279</v>
          </cell>
          <cell r="M33">
            <v>20.966803456771277</v>
          </cell>
          <cell r="N33">
            <v>20.74780345677128</v>
          </cell>
          <cell r="O33">
            <v>20.966803456771277</v>
          </cell>
          <cell r="P33">
            <v>20.758803456771279</v>
          </cell>
          <cell r="R33">
            <v>0</v>
          </cell>
          <cell r="S33">
            <v>0</v>
          </cell>
          <cell r="T33">
            <v>0</v>
          </cell>
          <cell r="U33">
            <v>252.52059248841735</v>
          </cell>
          <cell r="V33">
            <v>193.86437853333331</v>
          </cell>
          <cell r="W33">
            <v>0</v>
          </cell>
          <cell r="X33">
            <v>58.656213955084041</v>
          </cell>
          <cell r="Y33">
            <v>252.52059248841735</v>
          </cell>
        </row>
        <row r="35">
          <cell r="B35" t="str">
            <v>Total Overhead Expenses</v>
          </cell>
          <cell r="C35">
            <v>0</v>
          </cell>
          <cell r="E35">
            <v>284.94421529129829</v>
          </cell>
          <cell r="F35">
            <v>309.94421529129835</v>
          </cell>
          <cell r="G35">
            <v>284.74721529129829</v>
          </cell>
          <cell r="H35">
            <v>289.94421529129829</v>
          </cell>
          <cell r="I35">
            <v>284.73621529129827</v>
          </cell>
          <cell r="J35">
            <v>286.26021529129827</v>
          </cell>
          <cell r="K35">
            <v>286.25722345677127</v>
          </cell>
          <cell r="L35">
            <v>288.1332234567713</v>
          </cell>
          <cell r="M35">
            <v>286.2682234567713</v>
          </cell>
          <cell r="N35">
            <v>286.0492234567713</v>
          </cell>
          <cell r="O35">
            <v>286.2682234567713</v>
          </cell>
          <cell r="P35">
            <v>286.06022345677127</v>
          </cell>
          <cell r="R35">
            <v>10.95</v>
          </cell>
          <cell r="S35">
            <v>10.95</v>
          </cell>
          <cell r="T35">
            <v>0</v>
          </cell>
          <cell r="U35">
            <v>3459.6126324884181</v>
          </cell>
          <cell r="V35">
            <v>1542.5351394857144</v>
          </cell>
          <cell r="W35">
            <v>0</v>
          </cell>
          <cell r="X35">
            <v>1917.0774930027037</v>
          </cell>
          <cell r="Y35">
            <v>3459.6126324884181</v>
          </cell>
        </row>
        <row r="37">
          <cell r="B37" t="str">
            <v>E.B.I.T.D.</v>
          </cell>
          <cell r="C37">
            <v>0</v>
          </cell>
          <cell r="E37">
            <v>132.51721391220735</v>
          </cell>
          <cell r="F37">
            <v>120.78321391220732</v>
          </cell>
          <cell r="G37">
            <v>277.54021391220761</v>
          </cell>
          <cell r="H37">
            <v>140.78321391220737</v>
          </cell>
          <cell r="I37">
            <v>172.52321391220738</v>
          </cell>
          <cell r="J37">
            <v>320.24721391220754</v>
          </cell>
          <cell r="K37">
            <v>143.66938919943442</v>
          </cell>
          <cell r="L37">
            <v>163.9033891994344</v>
          </cell>
          <cell r="M37">
            <v>266.37438919943446</v>
          </cell>
          <cell r="N37">
            <v>143.87738919943439</v>
          </cell>
          <cell r="O37">
            <v>275.21838919943451</v>
          </cell>
          <cell r="P37">
            <v>213.51838919943447</v>
          </cell>
          <cell r="R37">
            <v>-10.95</v>
          </cell>
          <cell r="S37">
            <v>-10.95</v>
          </cell>
          <cell r="T37">
            <v>0</v>
          </cell>
          <cell r="U37">
            <v>2370.9556186698519</v>
          </cell>
          <cell r="V37">
            <v>1610.8258301809528</v>
          </cell>
          <cell r="W37">
            <v>0</v>
          </cell>
          <cell r="X37">
            <v>760.12978848889907</v>
          </cell>
          <cell r="Y37">
            <v>2370.9556186698519</v>
          </cell>
        </row>
        <row r="39">
          <cell r="A39">
            <v>18</v>
          </cell>
          <cell r="B39" t="str">
            <v>Depreciation</v>
          </cell>
          <cell r="E39">
            <v>58.149062499999999</v>
          </cell>
          <cell r="F39">
            <v>58.149062499999999</v>
          </cell>
          <cell r="G39">
            <v>58.149062499999999</v>
          </cell>
          <cell r="H39">
            <v>58.149062499999999</v>
          </cell>
          <cell r="I39">
            <v>58.149062499999999</v>
          </cell>
          <cell r="J39">
            <v>58.149062499999999</v>
          </cell>
          <cell r="K39">
            <v>58.149062499999999</v>
          </cell>
          <cell r="L39">
            <v>58.149062499999999</v>
          </cell>
          <cell r="M39">
            <v>58.149062499999999</v>
          </cell>
          <cell r="N39">
            <v>58.149062499999999</v>
          </cell>
          <cell r="O39">
            <v>58.149062499999999</v>
          </cell>
          <cell r="P39">
            <v>58.149062499999999</v>
          </cell>
          <cell r="Q39" t="str">
            <v/>
          </cell>
          <cell r="R39" t="e">
            <v>#REF!</v>
          </cell>
          <cell r="S39" t="e">
            <v>#REF!</v>
          </cell>
          <cell r="T39" t="e">
            <v>#REF!</v>
          </cell>
          <cell r="U39">
            <v>697.78875000000005</v>
          </cell>
          <cell r="V39">
            <v>400.42122392708336</v>
          </cell>
          <cell r="W39">
            <v>0</v>
          </cell>
          <cell r="X39">
            <v>297.36752607291669</v>
          </cell>
          <cell r="Y39">
            <v>697.78875000000005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123.2876712328767</v>
          </cell>
          <cell r="W41">
            <v>0</v>
          </cell>
          <cell r="X41">
            <v>-123.2876712328767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74.368151412207354</v>
          </cell>
          <cell r="F44">
            <v>62.634151412207316</v>
          </cell>
          <cell r="G44">
            <v>219.39115141220759</v>
          </cell>
          <cell r="H44">
            <v>82.634151412207373</v>
          </cell>
          <cell r="I44">
            <v>114.37415141220738</v>
          </cell>
          <cell r="J44">
            <v>262.09815141220753</v>
          </cell>
          <cell r="K44">
            <v>85.52032669943442</v>
          </cell>
          <cell r="L44">
            <v>105.7543266994344</v>
          </cell>
          <cell r="M44">
            <v>208.22532669943445</v>
          </cell>
          <cell r="N44">
            <v>85.72832669943439</v>
          </cell>
          <cell r="O44">
            <v>217.0693266994345</v>
          </cell>
          <cell r="P44">
            <v>155.36932669943445</v>
          </cell>
          <cell r="Q44" t="e">
            <v>#VALUE!</v>
          </cell>
          <cell r="R44" t="e">
            <v>#REF!</v>
          </cell>
          <cell r="S44" t="e">
            <v>#REF!</v>
          </cell>
          <cell r="T44" t="e">
            <v>#REF!</v>
          </cell>
          <cell r="U44">
            <v>1673.1668686698517</v>
          </cell>
          <cell r="V44">
            <v>1086.6769350209929</v>
          </cell>
          <cell r="W44">
            <v>0</v>
          </cell>
          <cell r="X44">
            <v>586.48993364885882</v>
          </cell>
          <cell r="Y44">
            <v>1673.1668686698517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74.368151412207354</v>
          </cell>
          <cell r="F50">
            <v>62.634151412207316</v>
          </cell>
          <cell r="G50">
            <v>219.39115141220759</v>
          </cell>
          <cell r="H50">
            <v>82.634151412207373</v>
          </cell>
          <cell r="I50">
            <v>114.37415141220738</v>
          </cell>
          <cell r="J50">
            <v>262.09815141220753</v>
          </cell>
          <cell r="K50">
            <v>85.52032669943442</v>
          </cell>
          <cell r="L50">
            <v>105.7543266994344</v>
          </cell>
          <cell r="M50">
            <v>208.22532669943445</v>
          </cell>
          <cell r="N50">
            <v>85.72832669943439</v>
          </cell>
          <cell r="O50">
            <v>217.0693266994345</v>
          </cell>
          <cell r="P50">
            <v>155.36932669943445</v>
          </cell>
          <cell r="Q50" t="e">
            <v>#VALUE!</v>
          </cell>
          <cell r="R50" t="e">
            <v>#REF!</v>
          </cell>
          <cell r="S50" t="e">
            <v>#REF!</v>
          </cell>
          <cell r="T50" t="e">
            <v>#REF!</v>
          </cell>
          <cell r="U50">
            <v>1673.1668686698517</v>
          </cell>
          <cell r="V50">
            <v>1086.6769350209929</v>
          </cell>
          <cell r="W50">
            <v>0</v>
          </cell>
          <cell r="X50">
            <v>586.48993364885882</v>
          </cell>
          <cell r="Y50">
            <v>1673.1668686698517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28</v>
          </cell>
          <cell r="W53">
            <v>52</v>
          </cell>
          <cell r="X53">
            <v>24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85.26</v>
          </cell>
          <cell r="F54">
            <v>88.2</v>
          </cell>
          <cell r="G54">
            <v>117.6</v>
          </cell>
          <cell r="H54">
            <v>88.2</v>
          </cell>
          <cell r="I54">
            <v>94.08</v>
          </cell>
          <cell r="J54">
            <v>127.4</v>
          </cell>
          <cell r="K54">
            <v>88.2</v>
          </cell>
          <cell r="L54">
            <v>93.1</v>
          </cell>
          <cell r="M54">
            <v>115.64</v>
          </cell>
          <cell r="N54">
            <v>88.2</v>
          </cell>
          <cell r="O54">
            <v>117.6</v>
          </cell>
          <cell r="P54">
            <v>103.88</v>
          </cell>
          <cell r="T54">
            <v>0</v>
          </cell>
          <cell r="U54">
            <v>1207.3599999999999</v>
          </cell>
          <cell r="V54">
            <v>678</v>
          </cell>
          <cell r="W54">
            <v>0</v>
          </cell>
          <cell r="X54">
            <v>529.36</v>
          </cell>
          <cell r="Y54">
            <v>1207.3599999999999</v>
          </cell>
        </row>
        <row r="55">
          <cell r="A55">
            <v>28</v>
          </cell>
          <cell r="B55" t="str">
            <v>Admissions</v>
          </cell>
          <cell r="E55">
            <v>87</v>
          </cell>
          <cell r="F55">
            <v>90</v>
          </cell>
          <cell r="G55">
            <v>120</v>
          </cell>
          <cell r="H55">
            <v>90</v>
          </cell>
          <cell r="I55">
            <v>96</v>
          </cell>
          <cell r="J55">
            <v>130</v>
          </cell>
          <cell r="K55">
            <v>90</v>
          </cell>
          <cell r="L55">
            <v>95</v>
          </cell>
          <cell r="M55">
            <v>118</v>
          </cell>
          <cell r="N55">
            <v>90</v>
          </cell>
          <cell r="O55">
            <v>120</v>
          </cell>
          <cell r="P55">
            <v>106</v>
          </cell>
          <cell r="T55">
            <v>0</v>
          </cell>
          <cell r="U55">
            <v>1232</v>
          </cell>
          <cell r="V55">
            <v>678</v>
          </cell>
          <cell r="W55">
            <v>0</v>
          </cell>
          <cell r="X55">
            <v>554</v>
          </cell>
          <cell r="Y55">
            <v>1232</v>
          </cell>
        </row>
        <row r="56">
          <cell r="B56" t="str">
            <v>Utilisation Rate</v>
          </cell>
          <cell r="E56">
            <v>0.33065766669707197</v>
          </cell>
          <cell r="F56">
            <v>0.34205965520386755</v>
          </cell>
          <cell r="G56">
            <v>0.36486363221745871</v>
          </cell>
          <cell r="H56">
            <v>0.34205965520386755</v>
          </cell>
          <cell r="I56">
            <v>0.36486363221745871</v>
          </cell>
          <cell r="J56">
            <v>0.39526893490224696</v>
          </cell>
          <cell r="K56">
            <v>0.34205965520386755</v>
          </cell>
          <cell r="L56">
            <v>0.36106296938186022</v>
          </cell>
          <cell r="M56">
            <v>0.35878257168050109</v>
          </cell>
          <cell r="N56">
            <v>0.34205965520386755</v>
          </cell>
          <cell r="O56">
            <v>0.36486363221745871</v>
          </cell>
          <cell r="P56">
            <v>0.40287026057344399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0.36018589334287593</v>
          </cell>
          <cell r="V56">
            <v>0.36812134321940032</v>
          </cell>
          <cell r="W56" t="str">
            <v>N.A.</v>
          </cell>
          <cell r="X56">
            <v>-7.9354498765243919E-3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6.8</v>
          </cell>
          <cell r="F57">
            <v>6.8</v>
          </cell>
          <cell r="G57">
            <v>6.8</v>
          </cell>
          <cell r="H57">
            <v>6.8</v>
          </cell>
          <cell r="I57">
            <v>6.8</v>
          </cell>
          <cell r="J57">
            <v>6.8</v>
          </cell>
          <cell r="K57">
            <v>6.8</v>
          </cell>
          <cell r="L57">
            <v>6.8</v>
          </cell>
          <cell r="M57">
            <v>6.8</v>
          </cell>
          <cell r="N57">
            <v>6.8</v>
          </cell>
          <cell r="O57">
            <v>6.8</v>
          </cell>
          <cell r="P57">
            <v>6.8</v>
          </cell>
          <cell r="R57" t="str">
            <v>N.A.</v>
          </cell>
          <cell r="S57" t="str">
            <v>N.A.</v>
          </cell>
          <cell r="U57">
            <v>6.8</v>
          </cell>
          <cell r="V57">
            <v>6.5325383480825971</v>
          </cell>
          <cell r="W57" t="str">
            <v>N.A.</v>
          </cell>
          <cell r="X57">
            <v>0.26746165191740179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2.1451147319939825E-2</v>
          </cell>
          <cell r="W58" t="str">
            <v>N.A.</v>
          </cell>
          <cell r="X58">
            <v>1.5488526800601747E-3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0.16056734583437565</v>
          </cell>
          <cell r="W59" t="str">
            <v>N.A.</v>
          </cell>
          <cell r="X59">
            <v>4.4432654165624419E-2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1.1556165191740413</v>
          </cell>
          <cell r="W60" t="str">
            <v>N.A.</v>
          </cell>
          <cell r="X60">
            <v>4.4383480825958666E-2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0.46278360130962293</v>
          </cell>
          <cell r="W61" t="str">
            <v>N.A.</v>
          </cell>
          <cell r="X61">
            <v>2.2163986903771526E-3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7.3494809212014151E-2</v>
          </cell>
          <cell r="F62">
            <v>7.1044982238280346E-2</v>
          </cell>
          <cell r="G62">
            <v>5.4631775894396543E-2</v>
          </cell>
          <cell r="H62">
            <v>7.1044982238280346E-2</v>
          </cell>
          <cell r="I62">
            <v>6.6604670848387837E-2</v>
          </cell>
          <cell r="J62">
            <v>5.0429331594827577E-2</v>
          </cell>
          <cell r="K62">
            <v>7.2353506008378393E-2</v>
          </cell>
          <cell r="L62">
            <v>6.8545426744779536E-2</v>
          </cell>
          <cell r="M62">
            <v>5.6555764802003465E-2</v>
          </cell>
          <cell r="N62">
            <v>7.2353506008378393E-2</v>
          </cell>
          <cell r="O62">
            <v>5.5613168721970072E-2</v>
          </cell>
          <cell r="P62">
            <v>6.2958304213551031E-2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6.3509746089778815E-2</v>
          </cell>
          <cell r="V62">
            <v>6.9323298625449808E-2</v>
          </cell>
          <cell r="W62" t="str">
            <v>N.A.</v>
          </cell>
          <cell r="X62">
            <v>-5.8135525356709933E-3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6.2470587830212032E-2</v>
          </cell>
          <cell r="F63">
            <v>6.03882349025383E-2</v>
          </cell>
          <cell r="G63">
            <v>4.6437009510237062E-2</v>
          </cell>
          <cell r="H63">
            <v>6.03882349025383E-2</v>
          </cell>
          <cell r="I63">
            <v>5.6613970221129656E-2</v>
          </cell>
          <cell r="J63">
            <v>4.2864931855603437E-2</v>
          </cell>
          <cell r="K63">
            <v>6.1500480107121634E-2</v>
          </cell>
          <cell r="L63">
            <v>5.8263612733062603E-2</v>
          </cell>
          <cell r="M63">
            <v>4.8072400081702944E-2</v>
          </cell>
          <cell r="N63">
            <v>6.1500480107121634E-2</v>
          </cell>
          <cell r="O63">
            <v>4.7271193413674563E-2</v>
          </cell>
          <cell r="P63">
            <v>5.3514558581518372E-2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5.3983284176311992E-2</v>
          </cell>
          <cell r="V63">
            <v>5.8903223791058376E-2</v>
          </cell>
          <cell r="W63" t="str">
            <v>N.A.</v>
          </cell>
          <cell r="X63">
            <v>-4.9199396147463839E-3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0.49976470264169626</v>
          </cell>
          <cell r="F64">
            <v>0.4831058792203064</v>
          </cell>
          <cell r="G64">
            <v>0.3714960760818965</v>
          </cell>
          <cell r="H64">
            <v>0.4831058792203064</v>
          </cell>
          <cell r="I64">
            <v>0.45291176176903725</v>
          </cell>
          <cell r="J64">
            <v>0.3429194548448275</v>
          </cell>
          <cell r="K64">
            <v>0.49200384085697307</v>
          </cell>
          <cell r="L64">
            <v>0.46610890186450082</v>
          </cell>
          <cell r="M64">
            <v>0.38457920065362355</v>
          </cell>
          <cell r="N64">
            <v>0.49200384085697307</v>
          </cell>
          <cell r="O64">
            <v>0.3781695473093965</v>
          </cell>
          <cell r="P64">
            <v>0.42811646865214698</v>
          </cell>
          <cell r="Q64" t="str">
            <v/>
          </cell>
          <cell r="R64" t="e">
            <v>#DIV/0!</v>
          </cell>
          <cell r="S64" t="e">
            <v>#DIV/0!</v>
          </cell>
          <cell r="T64" t="e">
            <v>#DIV/0!</v>
          </cell>
          <cell r="U64">
            <v>0.43186627341049583</v>
          </cell>
          <cell r="V64">
            <v>0.45285710668633244</v>
          </cell>
          <cell r="W64" t="str">
            <v>N.A.</v>
          </cell>
          <cell r="X64">
            <v>-2.0990833275836618E-2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0.54059421870546454</v>
          </cell>
          <cell r="F65">
            <v>0.54096062020445368</v>
          </cell>
          <cell r="G65">
            <v>0.54262960896895462</v>
          </cell>
          <cell r="H65">
            <v>0.54096062020445368</v>
          </cell>
          <cell r="I65">
            <v>0.5416309260085983</v>
          </cell>
          <cell r="J65">
            <v>0.54335493752014141</v>
          </cell>
          <cell r="K65">
            <v>0.53995485603267002</v>
          </cell>
          <cell r="L65">
            <v>0.54056689772014832</v>
          </cell>
          <cell r="M65">
            <v>0.5416859534460996</v>
          </cell>
          <cell r="N65">
            <v>0.53995485603267002</v>
          </cell>
          <cell r="O65">
            <v>0.54185678932663595</v>
          </cell>
          <cell r="P65">
            <v>0.540536724396246</v>
          </cell>
          <cell r="Q65" t="str">
            <v/>
          </cell>
          <cell r="R65" t="e">
            <v>#DIV/0!</v>
          </cell>
          <cell r="S65" t="e">
            <v>#DIV/0!</v>
          </cell>
          <cell r="T65" t="e">
            <v>#DIV/0!</v>
          </cell>
          <cell r="U65">
            <v>0.54133487422254134</v>
          </cell>
          <cell r="V65">
            <v>0.54938829961557534</v>
          </cell>
          <cell r="W65" t="str">
            <v>N.A.</v>
          </cell>
          <cell r="X65">
            <v>-8.0534253930339972E-3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2.712647501520676E-2</v>
          </cell>
          <cell r="F66">
            <v>2.6308824477817631E-2</v>
          </cell>
          <cell r="G66">
            <v>2.0025338198760859E-2</v>
          </cell>
          <cell r="H66">
            <v>2.6308824477817631E-2</v>
          </cell>
          <cell r="I66">
            <v>2.4566611012093988E-2</v>
          </cell>
          <cell r="J66">
            <v>1.8776463993122314E-2</v>
          </cell>
          <cell r="K66">
            <v>2.6318882119535467E-2</v>
          </cell>
          <cell r="L66">
            <v>2.7303357335282368E-2</v>
          </cell>
          <cell r="M66">
            <v>2.0551116872095931E-2</v>
          </cell>
          <cell r="N66">
            <v>2.605765007027732E-2</v>
          </cell>
          <cell r="O66">
            <v>2.023379462207224E-2</v>
          </cell>
          <cell r="P66">
            <v>2.2460720572580802E-2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>
            <v>2.3445090990258672E-2</v>
          </cell>
          <cell r="V66">
            <v>3.3775651535928271E-2</v>
          </cell>
          <cell r="W66" t="str">
            <v>N.A.</v>
          </cell>
          <cell r="X66">
            <v>-1.0330560545669599E-2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0.17160397274683856</v>
          </cell>
          <cell r="F67">
            <v>0.15169445426092004</v>
          </cell>
          <cell r="G67">
            <v>0.26783728379215599</v>
          </cell>
          <cell r="H67">
            <v>0.17681292053574219</v>
          </cell>
          <cell r="I67">
            <v>0.20435643781478083</v>
          </cell>
          <cell r="J67">
            <v>0.28690152259928997</v>
          </cell>
          <cell r="K67">
            <v>0.18043773536651408</v>
          </cell>
          <cell r="L67">
            <v>0.19600347437507501</v>
          </cell>
          <cell r="M67">
            <v>0.26109326657530196</v>
          </cell>
          <cell r="N67">
            <v>0.18069896741577218</v>
          </cell>
          <cell r="O67">
            <v>0.26559663111071297</v>
          </cell>
          <cell r="P67">
            <v>0.23102376237160846</v>
          </cell>
          <cell r="Q67" t="str">
            <v/>
          </cell>
          <cell r="R67" t="e">
            <v>#DIV/0!</v>
          </cell>
          <cell r="S67" t="e">
            <v>#DIV/0!</v>
          </cell>
          <cell r="T67" t="e">
            <v>#DIV/0!</v>
          </cell>
          <cell r="U67">
            <v>0.22012965226243639</v>
          </cell>
          <cell r="V67">
            <v>0.28064305746560586</v>
          </cell>
          <cell r="W67" t="str">
            <v>N.A.</v>
          </cell>
          <cell r="X67">
            <v>-6.0513405203169474E-2</v>
          </cell>
          <cell r="Y67" t="str">
            <v>N.A.</v>
          </cell>
        </row>
        <row r="68">
          <cell r="B68" t="str">
            <v>No of Concession Transactions</v>
          </cell>
          <cell r="E68">
            <v>20</v>
          </cell>
          <cell r="F68">
            <v>23</v>
          </cell>
          <cell r="G68">
            <v>25</v>
          </cell>
          <cell r="H68">
            <v>20</v>
          </cell>
          <cell r="I68">
            <v>21</v>
          </cell>
          <cell r="J68">
            <v>28</v>
          </cell>
          <cell r="K68">
            <v>22</v>
          </cell>
          <cell r="L68">
            <v>25</v>
          </cell>
          <cell r="M68">
            <v>28</v>
          </cell>
          <cell r="N68">
            <v>21.253</v>
          </cell>
          <cell r="O68">
            <v>30</v>
          </cell>
          <cell r="P68">
            <v>30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293.25299999999999</v>
          </cell>
          <cell r="V68">
            <v>221</v>
          </cell>
          <cell r="W68" t="str">
            <v>N.A.</v>
          </cell>
          <cell r="X68">
            <v>72.252999999999986</v>
          </cell>
          <cell r="Y68" t="str">
            <v>N.A.</v>
          </cell>
        </row>
        <row r="69">
          <cell r="B69" t="str">
            <v>Strike Rate %(No of Trans/Adm)</v>
          </cell>
          <cell r="E69">
            <v>0.22988505747126436</v>
          </cell>
          <cell r="F69">
            <v>0.25555555555555554</v>
          </cell>
          <cell r="G69">
            <v>0.20833333333333334</v>
          </cell>
          <cell r="H69">
            <v>0.22222222222222221</v>
          </cell>
          <cell r="I69">
            <v>0.21875</v>
          </cell>
          <cell r="J69">
            <v>0.2153846153846154</v>
          </cell>
          <cell r="K69">
            <v>0.24444444444444444</v>
          </cell>
          <cell r="L69">
            <v>0.26315789473684209</v>
          </cell>
          <cell r="M69">
            <v>0.23728813559322035</v>
          </cell>
          <cell r="N69">
            <v>0.23614444444444443</v>
          </cell>
          <cell r="O69">
            <v>0.25</v>
          </cell>
          <cell r="P69">
            <v>0.28301886792452829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0.23803003246753246</v>
          </cell>
          <cell r="V69">
            <v>0.32595870206489674</v>
          </cell>
          <cell r="W69" t="str">
            <v>N.A.</v>
          </cell>
          <cell r="X69">
            <v>-8.7928669597364284E-2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5.22</v>
          </cell>
          <cell r="F70">
            <v>4.6956521739130439</v>
          </cell>
          <cell r="G70">
            <v>5.76</v>
          </cell>
          <cell r="H70">
            <v>5.4</v>
          </cell>
          <cell r="I70">
            <v>5.4857142857142849</v>
          </cell>
          <cell r="J70">
            <v>5.5714285714285712</v>
          </cell>
          <cell r="K70">
            <v>4.9090909090909092</v>
          </cell>
          <cell r="L70">
            <v>4.5599999999999996</v>
          </cell>
          <cell r="M70">
            <v>5.0571428571428569</v>
          </cell>
          <cell r="N70">
            <v>5.0816355338069918</v>
          </cell>
          <cell r="O70">
            <v>4.8</v>
          </cell>
          <cell r="P70">
            <v>4.24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5.0413806508373318</v>
          </cell>
          <cell r="V70">
            <v>3.5452850678733032</v>
          </cell>
          <cell r="W70" t="str">
            <v>N.A.</v>
          </cell>
          <cell r="X70">
            <v>1.4960955829640286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49</v>
          </cell>
          <cell r="F71">
            <v>50</v>
          </cell>
          <cell r="G71">
            <v>58</v>
          </cell>
          <cell r="H71">
            <v>43</v>
          </cell>
          <cell r="I71">
            <v>46</v>
          </cell>
          <cell r="J71">
            <v>68</v>
          </cell>
          <cell r="K71">
            <v>47</v>
          </cell>
          <cell r="L71">
            <v>52</v>
          </cell>
          <cell r="M71">
            <v>59</v>
          </cell>
          <cell r="N71">
            <v>45</v>
          </cell>
          <cell r="O71">
            <v>64</v>
          </cell>
          <cell r="P71">
            <v>61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642</v>
          </cell>
          <cell r="V71">
            <v>321</v>
          </cell>
          <cell r="W71" t="str">
            <v>N.A.</v>
          </cell>
          <cell r="X71">
            <v>321</v>
          </cell>
          <cell r="Y71" t="str">
            <v>N.A.</v>
          </cell>
        </row>
        <row r="72">
          <cell r="B72" t="str">
            <v>Combo Sales as % of Total Sales</v>
          </cell>
          <cell r="E72">
            <v>0.46934865900383144</v>
          </cell>
          <cell r="F72">
            <v>0.46296296296296297</v>
          </cell>
          <cell r="G72">
            <v>0.40277777777777779</v>
          </cell>
          <cell r="H72">
            <v>0.39814814814814814</v>
          </cell>
          <cell r="I72">
            <v>0.39930555555555558</v>
          </cell>
          <cell r="J72">
            <v>0.4358974358974359</v>
          </cell>
          <cell r="K72">
            <v>0.43518518518518517</v>
          </cell>
          <cell r="L72">
            <v>0.45614035087719296</v>
          </cell>
          <cell r="M72">
            <v>0.41666666666666669</v>
          </cell>
          <cell r="N72">
            <v>0.41666666666666669</v>
          </cell>
          <cell r="O72">
            <v>0.44444444444444442</v>
          </cell>
          <cell r="P72">
            <v>0.47955974842767302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0.43425324675324678</v>
          </cell>
          <cell r="V72">
            <v>0.4096958805781179</v>
          </cell>
          <cell r="W72" t="str">
            <v>N.A.</v>
          </cell>
          <cell r="X72">
            <v>2.4557366175128881E-2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4</v>
          </cell>
          <cell r="G73">
            <v>5</v>
          </cell>
          <cell r="H73">
            <v>4</v>
          </cell>
          <cell r="I73">
            <v>4</v>
          </cell>
          <cell r="J73">
            <v>5</v>
          </cell>
          <cell r="K73">
            <v>4</v>
          </cell>
          <cell r="L73">
            <v>4</v>
          </cell>
          <cell r="M73">
            <v>5</v>
          </cell>
          <cell r="N73">
            <v>4</v>
          </cell>
          <cell r="O73">
            <v>4</v>
          </cell>
          <cell r="P73">
            <v>5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92</v>
          </cell>
          <cell r="V73">
            <v>57</v>
          </cell>
          <cell r="W73" t="str">
            <v>N.A.</v>
          </cell>
          <cell r="X73">
            <v>35</v>
          </cell>
          <cell r="Y73" t="str">
            <v>N.A.</v>
          </cell>
        </row>
        <row r="74">
          <cell r="B74" t="str">
            <v>Admissions/labour hour paid</v>
          </cell>
          <cell r="E74">
            <v>12.428571428571429</v>
          </cell>
          <cell r="F74">
            <v>12.857142857142858</v>
          </cell>
          <cell r="G74">
            <v>13.333333333333334</v>
          </cell>
          <cell r="H74">
            <v>12.857142857142858</v>
          </cell>
          <cell r="I74">
            <v>13.714285714285714</v>
          </cell>
          <cell r="J74">
            <v>14.444444444444445</v>
          </cell>
          <cell r="K74">
            <v>12.857142857142858</v>
          </cell>
          <cell r="L74">
            <v>13.571428571428571</v>
          </cell>
          <cell r="M74">
            <v>14.75</v>
          </cell>
          <cell r="N74">
            <v>12.857142857142858</v>
          </cell>
          <cell r="O74">
            <v>13.333333333333334</v>
          </cell>
          <cell r="P74">
            <v>13.25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13.391304347826088</v>
          </cell>
          <cell r="V74">
            <v>11.894736842105264</v>
          </cell>
          <cell r="W74" t="str">
            <v>N.A.</v>
          </cell>
          <cell r="X74">
            <v>1.4965675057208241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32.08625</v>
          </cell>
          <cell r="W77">
            <v>0</v>
          </cell>
          <cell r="X77">
            <v>-4.8987499999999997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10.821999999999999</v>
          </cell>
          <cell r="W78">
            <v>0</v>
          </cell>
          <cell r="X78">
            <v>13.178000000000001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5.6243333333333325</v>
          </cell>
          <cell r="F82">
            <v>5.6243333333333325</v>
          </cell>
          <cell r="G82">
            <v>5.6243333333333325</v>
          </cell>
          <cell r="H82">
            <v>5.6243333333333325</v>
          </cell>
          <cell r="I82">
            <v>5.6243333333333325</v>
          </cell>
          <cell r="J82">
            <v>5.6243333333333325</v>
          </cell>
          <cell r="K82">
            <v>5.6243333333333325</v>
          </cell>
          <cell r="L82">
            <v>5.6243333333333325</v>
          </cell>
          <cell r="M82">
            <v>5.6243333333333325</v>
          </cell>
          <cell r="N82">
            <v>5.6243333333333325</v>
          </cell>
          <cell r="O82">
            <v>5.6243333333333325</v>
          </cell>
          <cell r="P82">
            <v>5.6243333333333325</v>
          </cell>
          <cell r="T82">
            <v>0</v>
          </cell>
          <cell r="U82">
            <v>67.49199999999999</v>
          </cell>
          <cell r="V82">
            <v>34.58</v>
          </cell>
          <cell r="W82">
            <v>0</v>
          </cell>
          <cell r="X82">
            <v>32.911999999999992</v>
          </cell>
          <cell r="Y82">
            <v>67.49199999999999</v>
          </cell>
        </row>
        <row r="83">
          <cell r="C83">
            <v>0</v>
          </cell>
          <cell r="E83">
            <v>9.8899583333333325</v>
          </cell>
          <cell r="F83">
            <v>9.8899583333333325</v>
          </cell>
          <cell r="G83">
            <v>9.8899583333333325</v>
          </cell>
          <cell r="H83">
            <v>9.8899583333333325</v>
          </cell>
          <cell r="I83">
            <v>9.8899583333333325</v>
          </cell>
          <cell r="J83">
            <v>9.8899583333333325</v>
          </cell>
          <cell r="K83">
            <v>9.8899583333333325</v>
          </cell>
          <cell r="L83">
            <v>9.8899583333333325</v>
          </cell>
          <cell r="M83">
            <v>9.8899583333333325</v>
          </cell>
          <cell r="N83">
            <v>9.8899583333333325</v>
          </cell>
          <cell r="O83">
            <v>9.8899583333333325</v>
          </cell>
          <cell r="P83">
            <v>9.8899583333333325</v>
          </cell>
          <cell r="R83">
            <v>0</v>
          </cell>
          <cell r="S83">
            <v>0</v>
          </cell>
          <cell r="T83">
            <v>0</v>
          </cell>
          <cell r="U83">
            <v>118.67949999999999</v>
          </cell>
          <cell r="V83">
            <v>77.488249999999994</v>
          </cell>
          <cell r="W83">
            <v>0</v>
          </cell>
          <cell r="X83">
            <v>41.191249999999997</v>
          </cell>
          <cell r="Y83">
            <v>118.67949999999999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1.1832</v>
          </cell>
          <cell r="F86">
            <v>1.224</v>
          </cell>
          <cell r="G86">
            <v>1.6320000000000001</v>
          </cell>
          <cell r="H86">
            <v>1.224</v>
          </cell>
          <cell r="I86">
            <v>1.3055999999999999</v>
          </cell>
          <cell r="J86">
            <v>1.768</v>
          </cell>
          <cell r="K86">
            <v>1.224</v>
          </cell>
          <cell r="L86">
            <v>1.292</v>
          </cell>
          <cell r="M86">
            <v>1.6048</v>
          </cell>
          <cell r="N86">
            <v>1.224</v>
          </cell>
          <cell r="O86">
            <v>1.6320000000000001</v>
          </cell>
          <cell r="P86">
            <v>1.4416</v>
          </cell>
          <cell r="U86">
            <v>16.755199999999999</v>
          </cell>
          <cell r="V86">
            <v>8.8581220000000016</v>
          </cell>
          <cell r="W86">
            <v>0</v>
          </cell>
          <cell r="X86">
            <v>7.8970779999999969</v>
          </cell>
          <cell r="Y86">
            <v>16.755199999999999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1.1832</v>
          </cell>
          <cell r="F91">
            <v>1.224</v>
          </cell>
          <cell r="G91">
            <v>1.6320000000000001</v>
          </cell>
          <cell r="H91">
            <v>1.224</v>
          </cell>
          <cell r="I91">
            <v>1.3055999999999999</v>
          </cell>
          <cell r="J91">
            <v>1.768</v>
          </cell>
          <cell r="K91">
            <v>1.224</v>
          </cell>
          <cell r="L91">
            <v>1.292</v>
          </cell>
          <cell r="M91">
            <v>1.6048</v>
          </cell>
          <cell r="N91">
            <v>1.224</v>
          </cell>
          <cell r="O91">
            <v>1.6320000000000001</v>
          </cell>
          <cell r="P91">
            <v>1.4416</v>
          </cell>
          <cell r="U91">
            <v>16.755199999999999</v>
          </cell>
          <cell r="V91">
            <v>8.8581220000000016</v>
          </cell>
          <cell r="W91">
            <v>0</v>
          </cell>
          <cell r="X91">
            <v>7.8970779999999969</v>
          </cell>
          <cell r="Y91">
            <v>16.755199999999999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40.119659546494248</v>
          </cell>
          <cell r="F94">
            <v>40.119659546494248</v>
          </cell>
          <cell r="G94">
            <v>41.219659546494249</v>
          </cell>
          <cell r="H94">
            <v>40.119659546494248</v>
          </cell>
          <cell r="I94">
            <v>40.119659546494248</v>
          </cell>
          <cell r="J94">
            <v>41.219659546494249</v>
          </cell>
          <cell r="K94">
            <v>40.92047609379425</v>
          </cell>
          <cell r="L94">
            <v>40.92047609379425</v>
          </cell>
          <cell r="M94">
            <v>42.020476093794251</v>
          </cell>
          <cell r="N94">
            <v>40.92047609379425</v>
          </cell>
          <cell r="O94">
            <v>42.020476093794251</v>
          </cell>
          <cell r="P94">
            <v>42.020476093794251</v>
          </cell>
          <cell r="T94">
            <v>0</v>
          </cell>
          <cell r="U94">
            <v>491.74081384173098</v>
          </cell>
          <cell r="V94">
            <v>278.19983500000006</v>
          </cell>
          <cell r="W94">
            <v>0</v>
          </cell>
          <cell r="X94">
            <v>213.54097884173092</v>
          </cell>
          <cell r="Y94">
            <v>491.74081384173098</v>
          </cell>
        </row>
        <row r="95">
          <cell r="A95">
            <v>67</v>
          </cell>
          <cell r="B95" t="str">
            <v>Bonus/Commission</v>
          </cell>
          <cell r="E95">
            <v>2.0224695833333333</v>
          </cell>
          <cell r="F95">
            <v>2.0224695833333333</v>
          </cell>
          <cell r="G95">
            <v>2.0224695833333333</v>
          </cell>
          <cell r="H95">
            <v>2.0224695833333333</v>
          </cell>
          <cell r="I95">
            <v>2.0224695833333333</v>
          </cell>
          <cell r="J95">
            <v>2.0224695833333333</v>
          </cell>
          <cell r="K95">
            <v>2.0224695833333333</v>
          </cell>
          <cell r="L95">
            <v>2.0224695833333333</v>
          </cell>
          <cell r="M95">
            <v>2.0224695833333333</v>
          </cell>
          <cell r="N95">
            <v>2.0224695833333333</v>
          </cell>
          <cell r="O95">
            <v>2.0224695833333333</v>
          </cell>
          <cell r="P95">
            <v>2.0224695833333333</v>
          </cell>
          <cell r="T95">
            <v>0</v>
          </cell>
          <cell r="U95">
            <v>24.269634999999997</v>
          </cell>
          <cell r="V95">
            <v>18.586883333333336</v>
          </cell>
          <cell r="W95">
            <v>0</v>
          </cell>
          <cell r="X95">
            <v>5.6827516666666611</v>
          </cell>
          <cell r="Y95">
            <v>24.269634999999997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4.76</v>
          </cell>
          <cell r="W97">
            <v>0</v>
          </cell>
          <cell r="X97">
            <v>1.8760000000000003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T98">
            <v>0</v>
          </cell>
          <cell r="U98">
            <v>9.4127999999999989</v>
          </cell>
          <cell r="V98">
            <v>5.4904000000000011</v>
          </cell>
          <cell r="W98">
            <v>0</v>
          </cell>
          <cell r="X98">
            <v>3.9223999999999979</v>
          </cell>
          <cell r="Y98">
            <v>9.4127999999999989</v>
          </cell>
        </row>
        <row r="99">
          <cell r="C99">
            <v>0</v>
          </cell>
          <cell r="E99">
            <v>43.479529129827576</v>
          </cell>
          <cell r="F99">
            <v>43.479529129827576</v>
          </cell>
          <cell r="G99">
            <v>44.579529129827577</v>
          </cell>
          <cell r="H99">
            <v>43.479529129827576</v>
          </cell>
          <cell r="I99">
            <v>43.479529129827576</v>
          </cell>
          <cell r="J99">
            <v>44.579529129827577</v>
          </cell>
          <cell r="K99">
            <v>44.280345677127578</v>
          </cell>
          <cell r="L99">
            <v>44.280345677127578</v>
          </cell>
          <cell r="M99">
            <v>45.380345677127579</v>
          </cell>
          <cell r="N99">
            <v>44.280345677127578</v>
          </cell>
          <cell r="O99">
            <v>45.380345677127579</v>
          </cell>
          <cell r="P99">
            <v>45.380345677127579</v>
          </cell>
          <cell r="R99">
            <v>0</v>
          </cell>
          <cell r="S99">
            <v>0</v>
          </cell>
          <cell r="T99">
            <v>0</v>
          </cell>
          <cell r="U99">
            <v>532.05924884173089</v>
          </cell>
          <cell r="V99">
            <v>307.03711833333341</v>
          </cell>
          <cell r="W99">
            <v>0</v>
          </cell>
          <cell r="X99">
            <v>225.02213050839748</v>
          </cell>
          <cell r="Y99">
            <v>532.05924884173089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9.6349999999999998</v>
          </cell>
          <cell r="W102">
            <v>0</v>
          </cell>
          <cell r="X102">
            <v>5.9649999999999999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18.335833333333333</v>
          </cell>
          <cell r="W104">
            <v>0</v>
          </cell>
          <cell r="X104">
            <v>5.6641666666666666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6.3579999999999988</v>
          </cell>
          <cell r="W105">
            <v>0</v>
          </cell>
          <cell r="X105">
            <v>5.6420000000000012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1.5549999999999999</v>
          </cell>
          <cell r="W106">
            <v>0</v>
          </cell>
          <cell r="X106">
            <v>4.4450000000000003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0.24</v>
          </cell>
          <cell r="F108">
            <v>0.24</v>
          </cell>
          <cell r="G108">
            <v>0.24</v>
          </cell>
          <cell r="H108">
            <v>0.24</v>
          </cell>
          <cell r="I108">
            <v>0.24</v>
          </cell>
          <cell r="J108">
            <v>0.24</v>
          </cell>
          <cell r="K108">
            <v>0.24</v>
          </cell>
          <cell r="L108">
            <v>0.24</v>
          </cell>
          <cell r="M108">
            <v>0.24</v>
          </cell>
          <cell r="N108">
            <v>0.24</v>
          </cell>
          <cell r="O108">
            <v>0.24</v>
          </cell>
          <cell r="P108">
            <v>0.24</v>
          </cell>
          <cell r="T108">
            <v>0</v>
          </cell>
          <cell r="U108">
            <v>2.88</v>
          </cell>
          <cell r="V108">
            <v>3.8674779999999984</v>
          </cell>
          <cell r="W108">
            <v>0</v>
          </cell>
          <cell r="X108">
            <v>-0.98747799999999764</v>
          </cell>
          <cell r="Y108">
            <v>2.88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6.4480000000000004</v>
          </cell>
          <cell r="F111">
            <v>6.4480000000000004</v>
          </cell>
          <cell r="G111">
            <v>6.24</v>
          </cell>
          <cell r="H111">
            <v>6.4480000000000004</v>
          </cell>
          <cell r="I111">
            <v>6.24</v>
          </cell>
          <cell r="J111">
            <v>6.4480000000000004</v>
          </cell>
          <cell r="K111">
            <v>6.4480000000000004</v>
          </cell>
          <cell r="L111">
            <v>8.3239999999999998</v>
          </cell>
          <cell r="M111">
            <v>6.4480000000000004</v>
          </cell>
          <cell r="N111">
            <v>6.24</v>
          </cell>
          <cell r="O111">
            <v>6.4480000000000004</v>
          </cell>
          <cell r="P111">
            <v>6.24</v>
          </cell>
          <cell r="T111">
            <v>0</v>
          </cell>
          <cell r="U111">
            <v>78.42</v>
          </cell>
          <cell r="V111">
            <v>56.227000000000004</v>
          </cell>
          <cell r="W111">
            <v>0</v>
          </cell>
          <cell r="X111">
            <v>22.192999999999998</v>
          </cell>
          <cell r="Y111">
            <v>78.42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29.887999999999998</v>
          </cell>
          <cell r="W112">
            <v>0</v>
          </cell>
          <cell r="X112">
            <v>18.112000000000002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10.143000000000001</v>
          </cell>
          <cell r="W113">
            <v>0</v>
          </cell>
          <cell r="X113">
            <v>-2.9430000000000023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2.629</v>
          </cell>
          <cell r="W114">
            <v>0</v>
          </cell>
          <cell r="X114">
            <v>-0.22900000000000009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12.696</v>
          </cell>
          <cell r="W115">
            <v>0</v>
          </cell>
          <cell r="X115">
            <v>-12.696</v>
          </cell>
          <cell r="Y115">
            <v>0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2.5</v>
          </cell>
          <cell r="F117">
            <v>2.5</v>
          </cell>
          <cell r="G117">
            <v>2.5</v>
          </cell>
          <cell r="H117">
            <v>2.5</v>
          </cell>
          <cell r="I117">
            <v>2.5</v>
          </cell>
          <cell r="J117">
            <v>2.5</v>
          </cell>
          <cell r="K117">
            <v>2.5</v>
          </cell>
          <cell r="L117">
            <v>2.5</v>
          </cell>
          <cell r="M117">
            <v>2.5</v>
          </cell>
          <cell r="N117">
            <v>2.5</v>
          </cell>
          <cell r="O117">
            <v>2.5</v>
          </cell>
          <cell r="P117">
            <v>2.5</v>
          </cell>
          <cell r="T117">
            <v>0</v>
          </cell>
          <cell r="U117">
            <v>30</v>
          </cell>
          <cell r="V117">
            <v>27.247</v>
          </cell>
          <cell r="W117">
            <v>0</v>
          </cell>
          <cell r="X117">
            <v>2.7530000000000001</v>
          </cell>
          <cell r="Y117">
            <v>30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0.55979529129827588</v>
          </cell>
          <cell r="F119">
            <v>0.55979529129827588</v>
          </cell>
          <cell r="G119">
            <v>0.57079529129827589</v>
          </cell>
          <cell r="H119">
            <v>0.55979529129827588</v>
          </cell>
          <cell r="I119">
            <v>0.55979529129827588</v>
          </cell>
          <cell r="J119">
            <v>0.57079529129827589</v>
          </cell>
          <cell r="K119">
            <v>0.56780345677127586</v>
          </cell>
          <cell r="L119">
            <v>0.56780345677127586</v>
          </cell>
          <cell r="M119">
            <v>0.57880345677127587</v>
          </cell>
          <cell r="N119">
            <v>0.56780345677127586</v>
          </cell>
          <cell r="O119">
            <v>0.57880345677127587</v>
          </cell>
          <cell r="P119">
            <v>0.57880345677127587</v>
          </cell>
          <cell r="T119">
            <v>0</v>
          </cell>
          <cell r="U119">
            <v>6.8205924884173097</v>
          </cell>
          <cell r="V119">
            <v>5.0430672000000012</v>
          </cell>
          <cell r="W119">
            <v>0</v>
          </cell>
          <cell r="X119">
            <v>1.7775252884173085</v>
          </cell>
          <cell r="Y119">
            <v>6.8205924884173097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0</v>
          </cell>
          <cell r="X120">
            <v>6.8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1.44</v>
          </cell>
          <cell r="W124">
            <v>0</v>
          </cell>
          <cell r="X124">
            <v>2.16</v>
          </cell>
          <cell r="Y124">
            <v>3.6</v>
          </cell>
        </row>
        <row r="125">
          <cell r="C125">
            <v>0</v>
          </cell>
          <cell r="E125">
            <v>20.947795291298277</v>
          </cell>
          <cell r="F125">
            <v>20.947795291298277</v>
          </cell>
          <cell r="G125">
            <v>20.750795291298278</v>
          </cell>
          <cell r="H125">
            <v>20.947795291298277</v>
          </cell>
          <cell r="I125">
            <v>20.739795291298279</v>
          </cell>
          <cell r="J125">
            <v>20.958795291298276</v>
          </cell>
          <cell r="K125">
            <v>20.955803456771278</v>
          </cell>
          <cell r="L125">
            <v>22.831803456771279</v>
          </cell>
          <cell r="M125">
            <v>20.966803456771277</v>
          </cell>
          <cell r="N125">
            <v>20.74780345677128</v>
          </cell>
          <cell r="O125">
            <v>20.966803456771277</v>
          </cell>
          <cell r="P125">
            <v>20.758803456771279</v>
          </cell>
          <cell r="R125">
            <v>0</v>
          </cell>
          <cell r="S125">
            <v>0</v>
          </cell>
          <cell r="T125">
            <v>0</v>
          </cell>
          <cell r="U125">
            <v>252.52059248841729</v>
          </cell>
          <cell r="V125">
            <v>193.86437853333331</v>
          </cell>
          <cell r="W125">
            <v>0</v>
          </cell>
          <cell r="X125">
            <v>58.656213955083985</v>
          </cell>
          <cell r="Y125">
            <v>252.52059248841729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8" refreshError="1"/>
      <sheetData sheetId="29" refreshError="1">
        <row r="11">
          <cell r="A11">
            <v>1</v>
          </cell>
          <cell r="B11" t="str">
            <v>Net Film Revenue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2</v>
          </cell>
          <cell r="B12" t="str">
            <v>Concession Sales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0.5</v>
          </cell>
          <cell r="K16">
            <v>0.5</v>
          </cell>
          <cell r="L16">
            <v>0.5</v>
          </cell>
          <cell r="M16">
            <v>0.5</v>
          </cell>
          <cell r="N16">
            <v>0.5</v>
          </cell>
          <cell r="O16">
            <v>0.5</v>
          </cell>
          <cell r="P16">
            <v>0.5</v>
          </cell>
          <cell r="R16">
            <v>0</v>
          </cell>
          <cell r="S16">
            <v>0</v>
          </cell>
          <cell r="T16">
            <v>0</v>
          </cell>
          <cell r="U16">
            <v>6</v>
          </cell>
          <cell r="V16">
            <v>13.6</v>
          </cell>
          <cell r="W16">
            <v>5.0979999999999999</v>
          </cell>
          <cell r="X16">
            <v>-7.6</v>
          </cell>
          <cell r="Y16">
            <v>0.90200000000000014</v>
          </cell>
        </row>
        <row r="17">
          <cell r="B17" t="str">
            <v>TOTAL REVENUE</v>
          </cell>
          <cell r="C17">
            <v>0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0.5</v>
          </cell>
          <cell r="K17">
            <v>0.5</v>
          </cell>
          <cell r="L17">
            <v>0.5</v>
          </cell>
          <cell r="M17">
            <v>0.5</v>
          </cell>
          <cell r="N17">
            <v>0.5</v>
          </cell>
          <cell r="O17">
            <v>0.5</v>
          </cell>
          <cell r="P17">
            <v>0.5</v>
          </cell>
          <cell r="R17">
            <v>0</v>
          </cell>
          <cell r="S17">
            <v>0</v>
          </cell>
          <cell r="T17">
            <v>0</v>
          </cell>
          <cell r="U17">
            <v>6</v>
          </cell>
          <cell r="V17">
            <v>13.6</v>
          </cell>
          <cell r="W17">
            <v>5.0979999999999999</v>
          </cell>
          <cell r="X17">
            <v>-7.6</v>
          </cell>
          <cell r="Y17">
            <v>0.90200000000000014</v>
          </cell>
        </row>
        <row r="19">
          <cell r="A19">
            <v>7</v>
          </cell>
          <cell r="B19" t="str">
            <v>Film Hire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8</v>
          </cell>
          <cell r="B20" t="str">
            <v>Concession Cost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9</v>
          </cell>
          <cell r="B21" t="str">
            <v>Less Concession Rebates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10</v>
          </cell>
          <cell r="B22" t="str">
            <v>Advertising Cost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-1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90.765082916666657</v>
          </cell>
          <cell r="F24">
            <v>90.765082916666657</v>
          </cell>
          <cell r="G24">
            <v>88.735082916666656</v>
          </cell>
          <cell r="H24">
            <v>87.865082916666665</v>
          </cell>
          <cell r="I24">
            <v>87.865082916666665</v>
          </cell>
          <cell r="J24">
            <v>87.865082916666665</v>
          </cell>
          <cell r="K24">
            <v>89.941772916666679</v>
          </cell>
          <cell r="L24">
            <v>89.941772916666679</v>
          </cell>
          <cell r="M24">
            <v>89.941772916666679</v>
          </cell>
          <cell r="N24">
            <v>89.941772916666679</v>
          </cell>
          <cell r="O24">
            <v>89.941772916666679</v>
          </cell>
          <cell r="P24">
            <v>89.941772916666679</v>
          </cell>
          <cell r="R24">
            <v>0</v>
          </cell>
          <cell r="S24">
            <v>0</v>
          </cell>
          <cell r="T24">
            <v>0</v>
          </cell>
          <cell r="U24">
            <v>1073.511135</v>
          </cell>
          <cell r="V24">
            <v>1092.7482116666667</v>
          </cell>
          <cell r="W24">
            <v>1211.7870000000003</v>
          </cell>
          <cell r="X24">
            <v>-19.237076666666781</v>
          </cell>
          <cell r="Y24">
            <v>-138.27586500000029</v>
          </cell>
        </row>
        <row r="25">
          <cell r="B25" t="str">
            <v>TOTAL COST</v>
          </cell>
          <cell r="C25">
            <v>0</v>
          </cell>
          <cell r="E25">
            <v>90.765082916666657</v>
          </cell>
          <cell r="F25">
            <v>90.765082916666657</v>
          </cell>
          <cell r="G25">
            <v>88.735082916666656</v>
          </cell>
          <cell r="H25">
            <v>87.865082916666665</v>
          </cell>
          <cell r="I25">
            <v>87.865082916666665</v>
          </cell>
          <cell r="J25">
            <v>87.865082916666665</v>
          </cell>
          <cell r="K25">
            <v>89.941772916666679</v>
          </cell>
          <cell r="L25">
            <v>89.941772916666679</v>
          </cell>
          <cell r="M25">
            <v>89.941772916666679</v>
          </cell>
          <cell r="N25">
            <v>89.941772916666679</v>
          </cell>
          <cell r="O25">
            <v>89.941772916666679</v>
          </cell>
          <cell r="P25">
            <v>89.941772916666679</v>
          </cell>
          <cell r="R25">
            <v>0</v>
          </cell>
          <cell r="S25">
            <v>0</v>
          </cell>
          <cell r="T25">
            <v>0</v>
          </cell>
          <cell r="U25">
            <v>1073.511135</v>
          </cell>
          <cell r="V25">
            <v>1092.7482116666667</v>
          </cell>
          <cell r="W25">
            <v>1212.7870000000003</v>
          </cell>
          <cell r="X25">
            <v>-19.237076666666781</v>
          </cell>
          <cell r="Y25">
            <v>-139.27586500000029</v>
          </cell>
        </row>
        <row r="27">
          <cell r="B27" t="str">
            <v>GROSS MARGIN</v>
          </cell>
          <cell r="C27">
            <v>0</v>
          </cell>
          <cell r="E27">
            <v>-90.265082916666657</v>
          </cell>
          <cell r="F27">
            <v>-90.265082916666657</v>
          </cell>
          <cell r="G27">
            <v>-88.235082916666656</v>
          </cell>
          <cell r="H27">
            <v>-87.365082916666665</v>
          </cell>
          <cell r="I27">
            <v>-87.365082916666665</v>
          </cell>
          <cell r="J27">
            <v>-87.365082916666665</v>
          </cell>
          <cell r="K27">
            <v>-89.441772916666679</v>
          </cell>
          <cell r="L27">
            <v>-89.441772916666679</v>
          </cell>
          <cell r="M27">
            <v>-89.441772916666679</v>
          </cell>
          <cell r="N27">
            <v>-89.441772916666679</v>
          </cell>
          <cell r="O27">
            <v>-89.441772916666679</v>
          </cell>
          <cell r="P27">
            <v>-89.441772916666679</v>
          </cell>
          <cell r="R27">
            <v>0</v>
          </cell>
          <cell r="S27">
            <v>0</v>
          </cell>
          <cell r="T27">
            <v>0</v>
          </cell>
          <cell r="U27">
            <v>-1067.511135</v>
          </cell>
          <cell r="V27">
            <v>-1079.1482116666668</v>
          </cell>
          <cell r="W27">
            <v>-1207.6890000000003</v>
          </cell>
          <cell r="X27">
            <v>11.637076666666871</v>
          </cell>
          <cell r="Y27">
            <v>140.17786500000034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20.953899999999997</v>
          </cell>
          <cell r="F29">
            <v>20.953899999999997</v>
          </cell>
          <cell r="G29">
            <v>20.953899999999997</v>
          </cell>
          <cell r="H29">
            <v>20.953899999999997</v>
          </cell>
          <cell r="I29">
            <v>20.953899999999997</v>
          </cell>
          <cell r="J29">
            <v>20.953899999999997</v>
          </cell>
          <cell r="K29">
            <v>20.953899999999997</v>
          </cell>
          <cell r="L29">
            <v>20.953899999999997</v>
          </cell>
          <cell r="M29">
            <v>20.953899999999997</v>
          </cell>
          <cell r="N29">
            <v>20.953899999999997</v>
          </cell>
          <cell r="O29">
            <v>20.953899999999997</v>
          </cell>
          <cell r="P29">
            <v>20.953899999999997</v>
          </cell>
          <cell r="T29">
            <v>0</v>
          </cell>
          <cell r="U29">
            <v>251.44680000000002</v>
          </cell>
          <cell r="V29">
            <v>216.42934491871819</v>
          </cell>
          <cell r="W29">
            <v>199.74</v>
          </cell>
          <cell r="X29">
            <v>35.017455081281838</v>
          </cell>
          <cell r="Y29">
            <v>51.706800000000015</v>
          </cell>
        </row>
        <row r="30">
          <cell r="A30">
            <v>14</v>
          </cell>
          <cell r="B30" t="str">
            <v>Light, Heat and Power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T30">
            <v>0</v>
          </cell>
          <cell r="U30">
            <v>12</v>
          </cell>
          <cell r="V30">
            <v>7.7254799999999983</v>
          </cell>
          <cell r="W30">
            <v>7.9870000000000001</v>
          </cell>
          <cell r="X30">
            <v>4.2745200000000017</v>
          </cell>
          <cell r="Y30">
            <v>4.0129999999999999</v>
          </cell>
        </row>
        <row r="31">
          <cell r="A31">
            <v>15</v>
          </cell>
          <cell r="B31" t="str">
            <v>Repair &amp; Maintenance</v>
          </cell>
          <cell r="E31">
            <v>4.2</v>
          </cell>
          <cell r="F31">
            <v>4.2</v>
          </cell>
          <cell r="G31">
            <v>4.2</v>
          </cell>
          <cell r="H31">
            <v>4.2</v>
          </cell>
          <cell r="I31">
            <v>4.2</v>
          </cell>
          <cell r="J31">
            <v>4.2</v>
          </cell>
          <cell r="K31">
            <v>4.2</v>
          </cell>
          <cell r="L31">
            <v>4.2</v>
          </cell>
          <cell r="M31">
            <v>4.2</v>
          </cell>
          <cell r="N31">
            <v>4.2</v>
          </cell>
          <cell r="O31">
            <v>4.2</v>
          </cell>
          <cell r="P31">
            <v>4.2</v>
          </cell>
          <cell r="T31">
            <v>0</v>
          </cell>
          <cell r="U31">
            <v>50.4</v>
          </cell>
          <cell r="V31">
            <v>71.554509999999993</v>
          </cell>
          <cell r="W31">
            <v>40.314999999999998</v>
          </cell>
          <cell r="X31">
            <v>-21.154509999999981</v>
          </cell>
          <cell r="Y31">
            <v>10.085000000000001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37.070150829166664</v>
          </cell>
          <cell r="F33">
            <v>37.070150829166664</v>
          </cell>
          <cell r="G33">
            <v>37.049850829166672</v>
          </cell>
          <cell r="H33">
            <v>37.041150829166668</v>
          </cell>
          <cell r="I33">
            <v>37.041150829166668</v>
          </cell>
          <cell r="J33">
            <v>37.041150829166668</v>
          </cell>
          <cell r="K33">
            <v>37.061917729166666</v>
          </cell>
          <cell r="L33">
            <v>37.061917729166666</v>
          </cell>
          <cell r="M33">
            <v>37.061917729166666</v>
          </cell>
          <cell r="N33">
            <v>37.061917729166666</v>
          </cell>
          <cell r="O33">
            <v>37.061917729166666</v>
          </cell>
          <cell r="P33">
            <v>37.061917729166666</v>
          </cell>
          <cell r="R33">
            <v>0</v>
          </cell>
          <cell r="S33">
            <v>0</v>
          </cell>
          <cell r="T33">
            <v>0</v>
          </cell>
          <cell r="U33">
            <v>444.68511135000006</v>
          </cell>
          <cell r="V33">
            <v>496.03872999999999</v>
          </cell>
          <cell r="W33">
            <v>694.47800000000007</v>
          </cell>
          <cell r="X33">
            <v>-51.35361864999993</v>
          </cell>
          <cell r="Y33">
            <v>-249.79288865000001</v>
          </cell>
        </row>
        <row r="35">
          <cell r="B35" t="str">
            <v>Total Overhead Expenses</v>
          </cell>
          <cell r="C35">
            <v>0</v>
          </cell>
          <cell r="E35">
            <v>63.224050829166657</v>
          </cell>
          <cell r="F35">
            <v>63.224050829166657</v>
          </cell>
          <cell r="G35">
            <v>63.203750829166665</v>
          </cell>
          <cell r="H35">
            <v>63.195050829166661</v>
          </cell>
          <cell r="I35">
            <v>63.195050829166661</v>
          </cell>
          <cell r="J35">
            <v>63.195050829166661</v>
          </cell>
          <cell r="K35">
            <v>63.215817729166659</v>
          </cell>
          <cell r="L35">
            <v>63.215817729166659</v>
          </cell>
          <cell r="M35">
            <v>63.215817729166659</v>
          </cell>
          <cell r="N35">
            <v>63.215817729166659</v>
          </cell>
          <cell r="O35">
            <v>63.215817729166659</v>
          </cell>
          <cell r="P35">
            <v>63.215817729166659</v>
          </cell>
          <cell r="R35">
            <v>0</v>
          </cell>
          <cell r="S35">
            <v>0</v>
          </cell>
          <cell r="T35">
            <v>0</v>
          </cell>
          <cell r="U35">
            <v>758.53191135000009</v>
          </cell>
          <cell r="V35">
            <v>791.74806491871823</v>
          </cell>
          <cell r="W35">
            <v>942.52</v>
          </cell>
          <cell r="X35">
            <v>-33.216153568718141</v>
          </cell>
          <cell r="Y35">
            <v>-183.98808865000001</v>
          </cell>
        </row>
        <row r="37">
          <cell r="B37" t="str">
            <v>E.B.I.T.D.</v>
          </cell>
          <cell r="C37">
            <v>0</v>
          </cell>
          <cell r="E37">
            <v>-153.48913374583333</v>
          </cell>
          <cell r="F37">
            <v>-153.48913374583333</v>
          </cell>
          <cell r="G37">
            <v>-151.43883374583334</v>
          </cell>
          <cell r="H37">
            <v>-150.56013374583333</v>
          </cell>
          <cell r="I37">
            <v>-150.56013374583333</v>
          </cell>
          <cell r="J37">
            <v>-150.56013374583333</v>
          </cell>
          <cell r="K37">
            <v>-152.65759064583335</v>
          </cell>
          <cell r="L37">
            <v>-152.65759064583335</v>
          </cell>
          <cell r="M37">
            <v>-152.65759064583335</v>
          </cell>
          <cell r="N37">
            <v>-152.65759064583335</v>
          </cell>
          <cell r="O37">
            <v>-152.65759064583335</v>
          </cell>
          <cell r="P37">
            <v>-152.65759064583335</v>
          </cell>
          <cell r="R37">
            <v>0</v>
          </cell>
          <cell r="S37">
            <v>0</v>
          </cell>
          <cell r="T37">
            <v>0</v>
          </cell>
          <cell r="U37">
            <v>-1826.0430463500002</v>
          </cell>
          <cell r="V37">
            <v>-1870.8962765853851</v>
          </cell>
          <cell r="W37">
            <v>-2150.2090000000003</v>
          </cell>
          <cell r="X37">
            <v>44.853230235385013</v>
          </cell>
          <cell r="Y37">
            <v>324.16595365000035</v>
          </cell>
        </row>
        <row r="39">
          <cell r="A39">
            <v>18</v>
          </cell>
          <cell r="B39" t="str">
            <v>Depreciation</v>
          </cell>
          <cell r="E39">
            <v>33.989666666666665</v>
          </cell>
          <cell r="F39">
            <v>33.989666666666665</v>
          </cell>
          <cell r="G39">
            <v>33.989666666666665</v>
          </cell>
          <cell r="H39">
            <v>33.989666666666665</v>
          </cell>
          <cell r="I39">
            <v>33.989666666666665</v>
          </cell>
          <cell r="J39">
            <v>33.989666666666665</v>
          </cell>
          <cell r="K39">
            <v>33.989666666666665</v>
          </cell>
          <cell r="L39">
            <v>33.989666666666665</v>
          </cell>
          <cell r="M39">
            <v>33.989666666666665</v>
          </cell>
          <cell r="N39">
            <v>33.989666666666665</v>
          </cell>
          <cell r="O39">
            <v>33.989666666666665</v>
          </cell>
          <cell r="P39">
            <v>33.989666666666665</v>
          </cell>
          <cell r="T39">
            <v>0</v>
          </cell>
          <cell r="U39">
            <v>407.87599999999998</v>
          </cell>
          <cell r="V39">
            <v>122.57752000000001</v>
          </cell>
          <cell r="W39">
            <v>103.379</v>
          </cell>
          <cell r="X39">
            <v>285.29847999999998</v>
          </cell>
          <cell r="Y39">
            <v>304.49699999999996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47.983849821315353</v>
          </cell>
          <cell r="W40">
            <v>0.125</v>
          </cell>
          <cell r="X40">
            <v>-47.983849821315353</v>
          </cell>
          <cell r="Y40">
            <v>-0.125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1417.652397260274</v>
          </cell>
          <cell r="V41">
            <v>3.9070800000000001</v>
          </cell>
          <cell r="W41">
            <v>0</v>
          </cell>
          <cell r="X41">
            <v>1413.7453172602741</v>
          </cell>
          <cell r="Y41">
            <v>1417.652397260274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0.39100000000000001</v>
          </cell>
          <cell r="V43">
            <v>0</v>
          </cell>
          <cell r="W43">
            <v>0</v>
          </cell>
          <cell r="X43">
            <v>0.39100000000000001</v>
          </cell>
          <cell r="Y43">
            <v>0.39100000000000001</v>
          </cell>
        </row>
        <row r="44">
          <cell r="B44" t="str">
            <v>E.B.T.</v>
          </cell>
          <cell r="C44">
            <v>0</v>
          </cell>
          <cell r="E44">
            <v>-315.31133465907533</v>
          </cell>
          <cell r="F44">
            <v>-314.67434835770547</v>
          </cell>
          <cell r="G44">
            <v>-307.90452780976028</v>
          </cell>
          <cell r="H44">
            <v>-308.77274561797947</v>
          </cell>
          <cell r="I44">
            <v>-303.98011548099316</v>
          </cell>
          <cell r="J44">
            <v>-304.71290315222609</v>
          </cell>
          <cell r="K44">
            <v>-305.04708607962334</v>
          </cell>
          <cell r="L44">
            <v>-293.01369566866441</v>
          </cell>
          <cell r="M44">
            <v>-303.77311347688357</v>
          </cell>
          <cell r="N44">
            <v>-299.37842169606165</v>
          </cell>
          <cell r="O44">
            <v>-300.6943463535959</v>
          </cell>
          <cell r="P44">
            <v>-293.91780525770548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-3651.1804436102739</v>
          </cell>
          <cell r="V44">
            <v>-2045.3647264067004</v>
          </cell>
          <cell r="W44">
            <v>-2253.7130000000002</v>
          </cell>
          <cell r="X44">
            <v>-1605.8157172035735</v>
          </cell>
          <cell r="Y44">
            <v>-1397.4674436102737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-18.3</v>
          </cell>
          <cell r="F47">
            <v>-18.3</v>
          </cell>
          <cell r="G47">
            <v>-18.3</v>
          </cell>
          <cell r="H47">
            <v>-18.3</v>
          </cell>
          <cell r="I47">
            <v>-18.3</v>
          </cell>
          <cell r="J47">
            <v>-18.3</v>
          </cell>
          <cell r="K47">
            <v>-18.3</v>
          </cell>
          <cell r="L47">
            <v>-18.3</v>
          </cell>
          <cell r="M47">
            <v>-18.3</v>
          </cell>
          <cell r="N47">
            <v>-18.3</v>
          </cell>
          <cell r="O47">
            <v>-18.3</v>
          </cell>
          <cell r="P47">
            <v>-18.3</v>
          </cell>
          <cell r="R47">
            <v>0</v>
          </cell>
          <cell r="S47">
            <v>0</v>
          </cell>
          <cell r="T47">
            <v>0</v>
          </cell>
          <cell r="U47">
            <v>-219.6</v>
          </cell>
          <cell r="V47">
            <v>-231.23731502155525</v>
          </cell>
          <cell r="W47">
            <v>-52.8</v>
          </cell>
          <cell r="X47">
            <v>11.637315021555196</v>
          </cell>
          <cell r="Y47">
            <v>-166.8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-297.01133465907532</v>
          </cell>
          <cell r="F50">
            <v>-296.37434835770546</v>
          </cell>
          <cell r="G50">
            <v>-289.60452780976027</v>
          </cell>
          <cell r="H50">
            <v>-290.47274561797946</v>
          </cell>
          <cell r="I50">
            <v>-285.68011548099315</v>
          </cell>
          <cell r="J50">
            <v>-286.41290315222608</v>
          </cell>
          <cell r="K50">
            <v>-286.74708607962333</v>
          </cell>
          <cell r="L50">
            <v>-274.7136956686644</v>
          </cell>
          <cell r="M50">
            <v>-285.47311347688355</v>
          </cell>
          <cell r="N50">
            <v>-281.07842169606164</v>
          </cell>
          <cell r="O50">
            <v>-282.39434635359589</v>
          </cell>
          <cell r="P50">
            <v>-275.61780525770547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-3431.580443610274</v>
          </cell>
          <cell r="V50">
            <v>-1814.127411385145</v>
          </cell>
          <cell r="W50">
            <v>-2200.913</v>
          </cell>
          <cell r="X50">
            <v>-1617.4530322251289</v>
          </cell>
          <cell r="Y50">
            <v>-1230.6674436102739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>
            <v>28</v>
          </cell>
          <cell r="B55" t="str">
            <v>Admissions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 t="str">
            <v>Utilisation Rate</v>
          </cell>
          <cell r="E56" t="str">
            <v>N.A.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U56" t="str">
            <v>N.A.</v>
          </cell>
          <cell r="V56" t="str">
            <v>N.A.</v>
          </cell>
          <cell r="W56" t="str">
            <v>N.A.</v>
          </cell>
          <cell r="X56" t="str">
            <v>N.A.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 t="str">
            <v>N.A.</v>
          </cell>
          <cell r="F57" t="str">
            <v>N.A.</v>
          </cell>
          <cell r="G57" t="str">
            <v>N.A.</v>
          </cell>
          <cell r="H57" t="str">
            <v>N.A.</v>
          </cell>
          <cell r="I57" t="str">
            <v>N.A.</v>
          </cell>
          <cell r="J57" t="str">
            <v>N.A.</v>
          </cell>
          <cell r="K57" t="str">
            <v>N.A.</v>
          </cell>
          <cell r="L57" t="str">
            <v>N.A.</v>
          </cell>
          <cell r="M57" t="str">
            <v>N.A.</v>
          </cell>
          <cell r="N57" t="str">
            <v>N.A.</v>
          </cell>
          <cell r="O57" t="str">
            <v>N.A.</v>
          </cell>
          <cell r="P57" t="str">
            <v>N.A.</v>
          </cell>
          <cell r="R57" t="str">
            <v>N.A.</v>
          </cell>
          <cell r="S57" t="str">
            <v>N.A.</v>
          </cell>
          <cell r="T57" t="str">
            <v>N.A.</v>
          </cell>
          <cell r="U57" t="str">
            <v>N.A.</v>
          </cell>
          <cell r="V57" t="str">
            <v>N.A.</v>
          </cell>
          <cell r="W57" t="str">
            <v>N.A.</v>
          </cell>
          <cell r="X57" t="str">
            <v>N.A.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 t="str">
            <v>N.A.</v>
          </cell>
          <cell r="F58" t="str">
            <v>N.A.</v>
          </cell>
          <cell r="G58" t="str">
            <v>N.A.</v>
          </cell>
          <cell r="H58" t="str">
            <v>N.A.</v>
          </cell>
          <cell r="I58" t="str">
            <v>N.A.</v>
          </cell>
          <cell r="J58" t="str">
            <v>N.A.</v>
          </cell>
          <cell r="K58" t="str">
            <v>N.A.</v>
          </cell>
          <cell r="L58" t="str">
            <v>N.A.</v>
          </cell>
          <cell r="M58" t="str">
            <v>N.A.</v>
          </cell>
          <cell r="N58" t="str">
            <v>N.A.</v>
          </cell>
          <cell r="O58" t="str">
            <v>N.A.</v>
          </cell>
          <cell r="P58" t="str">
            <v>N.A.</v>
          </cell>
          <cell r="R58" t="str">
            <v>N.A.</v>
          </cell>
          <cell r="S58" t="str">
            <v>N.A.</v>
          </cell>
          <cell r="T58" t="str">
            <v>N.A.</v>
          </cell>
          <cell r="U58" t="str">
            <v>N.A.</v>
          </cell>
          <cell r="V58" t="str">
            <v>N.A.</v>
          </cell>
          <cell r="W58" t="str">
            <v>N.A.</v>
          </cell>
          <cell r="X58" t="str">
            <v>N.A.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 t="str">
            <v>N.A.</v>
          </cell>
          <cell r="F59" t="str">
            <v>N.A.</v>
          </cell>
          <cell r="G59" t="str">
            <v>N.A.</v>
          </cell>
          <cell r="H59" t="str">
            <v>N.A.</v>
          </cell>
          <cell r="I59" t="str">
            <v>N.A.</v>
          </cell>
          <cell r="J59" t="str">
            <v>N.A.</v>
          </cell>
          <cell r="K59" t="str">
            <v>N.A.</v>
          </cell>
          <cell r="L59" t="str">
            <v>N.A.</v>
          </cell>
          <cell r="M59" t="str">
            <v>N.A.</v>
          </cell>
          <cell r="N59" t="str">
            <v>N.A.</v>
          </cell>
          <cell r="O59" t="str">
            <v>N.A.</v>
          </cell>
          <cell r="P59" t="str">
            <v>N.A.</v>
          </cell>
          <cell r="R59" t="str">
            <v>N.A.</v>
          </cell>
          <cell r="S59" t="str">
            <v>N.A.</v>
          </cell>
          <cell r="T59" t="str">
            <v>N.A.</v>
          </cell>
          <cell r="U59" t="str">
            <v>N.A.</v>
          </cell>
          <cell r="V59" t="str">
            <v>N.A.</v>
          </cell>
          <cell r="W59" t="str">
            <v>N.A.</v>
          </cell>
          <cell r="X59" t="str">
            <v>N.A.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 t="str">
            <v>N.A.</v>
          </cell>
          <cell r="F60" t="str">
            <v>N.A.</v>
          </cell>
          <cell r="G60" t="str">
            <v>N.A.</v>
          </cell>
          <cell r="H60" t="str">
            <v>N.A.</v>
          </cell>
          <cell r="I60" t="str">
            <v>N.A.</v>
          </cell>
          <cell r="J60" t="str">
            <v>N.A.</v>
          </cell>
          <cell r="K60" t="str">
            <v>N.A.</v>
          </cell>
          <cell r="L60" t="str">
            <v>N.A.</v>
          </cell>
          <cell r="M60" t="str">
            <v>N.A.</v>
          </cell>
          <cell r="N60" t="str">
            <v>N.A.</v>
          </cell>
          <cell r="O60" t="str">
            <v>N.A.</v>
          </cell>
          <cell r="P60" t="str">
            <v>N.A.</v>
          </cell>
          <cell r="R60" t="str">
            <v>N.A.</v>
          </cell>
          <cell r="S60" t="str">
            <v>N.A.</v>
          </cell>
          <cell r="T60" t="str">
            <v>N.A.</v>
          </cell>
          <cell r="U60" t="str">
            <v>N.A.</v>
          </cell>
          <cell r="V60" t="str">
            <v>N.A.</v>
          </cell>
          <cell r="W60" t="str">
            <v>N.A.</v>
          </cell>
          <cell r="X60" t="str">
            <v>N.A.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 t="str">
            <v>N.A.</v>
          </cell>
          <cell r="F61" t="str">
            <v>N.A.</v>
          </cell>
          <cell r="G61" t="str">
            <v>N.A.</v>
          </cell>
          <cell r="H61" t="str">
            <v>N.A.</v>
          </cell>
          <cell r="I61" t="str">
            <v>N.A.</v>
          </cell>
          <cell r="J61" t="str">
            <v>N.A.</v>
          </cell>
          <cell r="K61" t="str">
            <v>N.A.</v>
          </cell>
          <cell r="L61" t="str">
            <v>N.A.</v>
          </cell>
          <cell r="M61" t="str">
            <v>N.A.</v>
          </cell>
          <cell r="N61" t="str">
            <v>N.A.</v>
          </cell>
          <cell r="O61" t="str">
            <v>N.A.</v>
          </cell>
          <cell r="P61" t="str">
            <v>N.A.</v>
          </cell>
          <cell r="R61" t="str">
            <v>N.A.</v>
          </cell>
          <cell r="S61" t="str">
            <v>N.A.</v>
          </cell>
          <cell r="T61" t="str">
            <v>N.A.</v>
          </cell>
          <cell r="U61" t="str">
            <v>N.A.</v>
          </cell>
          <cell r="V61" t="str">
            <v>N.A.</v>
          </cell>
          <cell r="W61" t="str">
            <v>N.A.</v>
          </cell>
          <cell r="X61" t="str">
            <v>N.A.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 t="str">
            <v>N.A.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R62" t="str">
            <v>N.A.</v>
          </cell>
          <cell r="S62" t="str">
            <v>N.A.</v>
          </cell>
          <cell r="T62" t="str">
            <v>N.A.</v>
          </cell>
          <cell r="U62" t="str">
            <v>N.A.</v>
          </cell>
          <cell r="V62" t="str">
            <v>N.A.</v>
          </cell>
          <cell r="W62" t="str">
            <v>N.A.</v>
          </cell>
          <cell r="X62" t="str">
            <v>N.A.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 t="str">
            <v>N.A.</v>
          </cell>
          <cell r="F63" t="str">
            <v>N.A.</v>
          </cell>
          <cell r="G63" t="str">
            <v>N.A.</v>
          </cell>
          <cell r="H63" t="str">
            <v>N.A.</v>
          </cell>
          <cell r="I63" t="str">
            <v>N.A.</v>
          </cell>
          <cell r="J63" t="str">
            <v>N.A.</v>
          </cell>
          <cell r="K63" t="str">
            <v>N.A.</v>
          </cell>
          <cell r="L63" t="str">
            <v>N.A.</v>
          </cell>
          <cell r="M63" t="str">
            <v>N.A.</v>
          </cell>
          <cell r="N63" t="str">
            <v>N.A.</v>
          </cell>
          <cell r="O63" t="str">
            <v>N.A.</v>
          </cell>
          <cell r="P63" t="str">
            <v>N.A.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 t="str">
            <v>N.A.</v>
          </cell>
          <cell r="V63" t="str">
            <v>N.A.</v>
          </cell>
          <cell r="W63" t="str">
            <v>N.A.</v>
          </cell>
          <cell r="X63" t="str">
            <v>N.A.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 t="str">
            <v>N.A.</v>
          </cell>
          <cell r="F64" t="str">
            <v>N.A.</v>
          </cell>
          <cell r="G64" t="str">
            <v>N.A.</v>
          </cell>
          <cell r="H64" t="str">
            <v>N.A.</v>
          </cell>
          <cell r="I64" t="str">
            <v>N.A.</v>
          </cell>
          <cell r="J64" t="str">
            <v>N.A.</v>
          </cell>
          <cell r="K64" t="str">
            <v>N.A.</v>
          </cell>
          <cell r="L64" t="str">
            <v>N.A.</v>
          </cell>
          <cell r="M64" t="str">
            <v>N.A.</v>
          </cell>
          <cell r="N64" t="str">
            <v>N.A.</v>
          </cell>
          <cell r="O64" t="str">
            <v>N.A.</v>
          </cell>
          <cell r="P64" t="str">
            <v>N.A.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 t="str">
            <v>N.A.</v>
          </cell>
          <cell r="V64" t="str">
            <v>N.A.</v>
          </cell>
          <cell r="W64" t="str">
            <v>N.A.</v>
          </cell>
          <cell r="X64" t="str">
            <v>N.A.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 t="str">
            <v>N.A.</v>
          </cell>
          <cell r="F65" t="str">
            <v>N.A.</v>
          </cell>
          <cell r="G65" t="str">
            <v>N.A.</v>
          </cell>
          <cell r="H65" t="str">
            <v>N.A.</v>
          </cell>
          <cell r="I65" t="str">
            <v>N.A.</v>
          </cell>
          <cell r="J65" t="str">
            <v>N.A.</v>
          </cell>
          <cell r="K65" t="str">
            <v>N.A.</v>
          </cell>
          <cell r="L65" t="str">
            <v>N.A.</v>
          </cell>
          <cell r="M65" t="str">
            <v>N.A.</v>
          </cell>
          <cell r="N65" t="str">
            <v>N.A.</v>
          </cell>
          <cell r="O65" t="str">
            <v>N.A.</v>
          </cell>
          <cell r="P65" t="str">
            <v>N.A.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 t="str">
            <v>N.A.</v>
          </cell>
          <cell r="V65" t="str">
            <v>N.A.</v>
          </cell>
          <cell r="W65" t="str">
            <v>N.A.</v>
          </cell>
          <cell r="X65" t="str">
            <v>N.A.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 t="str">
            <v>N.A.</v>
          </cell>
          <cell r="F66" t="str">
            <v>N.A.</v>
          </cell>
          <cell r="G66" t="str">
            <v>N.A.</v>
          </cell>
          <cell r="H66" t="str">
            <v>N.A.</v>
          </cell>
          <cell r="I66" t="str">
            <v>N.A.</v>
          </cell>
          <cell r="J66" t="str">
            <v>N.A.</v>
          </cell>
          <cell r="K66" t="str">
            <v>N.A.</v>
          </cell>
          <cell r="L66" t="str">
            <v>N.A.</v>
          </cell>
          <cell r="M66" t="str">
            <v>N.A.</v>
          </cell>
          <cell r="N66" t="str">
            <v>N.A.</v>
          </cell>
          <cell r="O66" t="str">
            <v>N.A.</v>
          </cell>
          <cell r="P66" t="str">
            <v>N.A.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 t="str">
            <v>N.A.</v>
          </cell>
          <cell r="V66" t="str">
            <v>N.A.</v>
          </cell>
          <cell r="W66" t="str">
            <v>N.A.</v>
          </cell>
          <cell r="X66" t="str">
            <v>N.A.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 t="str">
            <v>N.A.</v>
          </cell>
          <cell r="F67" t="str">
            <v>N.A.</v>
          </cell>
          <cell r="G67" t="str">
            <v>N.A.</v>
          </cell>
          <cell r="H67" t="str">
            <v>N.A.</v>
          </cell>
          <cell r="I67" t="str">
            <v>N.A.</v>
          </cell>
          <cell r="J67" t="str">
            <v>N.A.</v>
          </cell>
          <cell r="K67" t="str">
            <v>N.A.</v>
          </cell>
          <cell r="L67" t="str">
            <v>N.A.</v>
          </cell>
          <cell r="M67" t="str">
            <v>N.A.</v>
          </cell>
          <cell r="N67" t="str">
            <v>N.A.</v>
          </cell>
          <cell r="O67" t="str">
            <v>N.A.</v>
          </cell>
          <cell r="P67" t="str">
            <v>N.A.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 t="str">
            <v>N.A.</v>
          </cell>
          <cell r="V67" t="str">
            <v>N.A.</v>
          </cell>
          <cell r="W67" t="str">
            <v>N.A.</v>
          </cell>
          <cell r="X67" t="str">
            <v>N.A.</v>
          </cell>
          <cell r="Y67" t="str">
            <v>N.A.</v>
          </cell>
        </row>
        <row r="68">
          <cell r="B68" t="str">
            <v>No of Concession Transactions</v>
          </cell>
          <cell r="E68" t="str">
            <v>N.A.</v>
          </cell>
          <cell r="F68" t="str">
            <v>N.A.</v>
          </cell>
          <cell r="G68" t="str">
            <v>N.A.</v>
          </cell>
          <cell r="H68" t="str">
            <v>N.A.</v>
          </cell>
          <cell r="I68" t="str">
            <v>N.A.</v>
          </cell>
          <cell r="J68" t="str">
            <v>N.A.</v>
          </cell>
          <cell r="K68" t="str">
            <v>N.A.</v>
          </cell>
          <cell r="L68" t="str">
            <v>N.A.</v>
          </cell>
          <cell r="M68" t="str">
            <v>N.A.</v>
          </cell>
          <cell r="N68" t="str">
            <v>N.A.</v>
          </cell>
          <cell r="O68" t="str">
            <v>N.A.</v>
          </cell>
          <cell r="P68" t="str">
            <v>N.A.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 t="str">
            <v>N.A.</v>
          </cell>
          <cell r="V68" t="str">
            <v>N.A.</v>
          </cell>
          <cell r="W68" t="str">
            <v>N.A.</v>
          </cell>
          <cell r="X68" t="str">
            <v>N.A.</v>
          </cell>
          <cell r="Y68" t="str">
            <v>N.A.</v>
          </cell>
        </row>
        <row r="69">
          <cell r="B69" t="str">
            <v>Strike Rate %(No of Trans/Adm)</v>
          </cell>
          <cell r="E69" t="str">
            <v>N.A.</v>
          </cell>
          <cell r="F69" t="str">
            <v>N.A.</v>
          </cell>
          <cell r="G69" t="str">
            <v>N.A.</v>
          </cell>
          <cell r="H69" t="str">
            <v>N.A.</v>
          </cell>
          <cell r="I69" t="str">
            <v>N.A.</v>
          </cell>
          <cell r="J69" t="str">
            <v>N.A.</v>
          </cell>
          <cell r="K69" t="str">
            <v>N.A.</v>
          </cell>
          <cell r="L69" t="str">
            <v>N.A.</v>
          </cell>
          <cell r="M69" t="str">
            <v>N.A.</v>
          </cell>
          <cell r="N69" t="str">
            <v>N.A.</v>
          </cell>
          <cell r="O69" t="str">
            <v>N.A.</v>
          </cell>
          <cell r="P69" t="str">
            <v>N.A.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 t="str">
            <v>N.A.</v>
          </cell>
          <cell r="V69" t="str">
            <v>N.A.</v>
          </cell>
          <cell r="W69" t="str">
            <v>N.A.</v>
          </cell>
          <cell r="X69" t="str">
            <v>N.A.</v>
          </cell>
          <cell r="Y69" t="str">
            <v>N.A.</v>
          </cell>
        </row>
        <row r="70">
          <cell r="B70" t="str">
            <v>Ave Sales (Total Sale/No of Trans) (S$)</v>
          </cell>
          <cell r="E70" t="str">
            <v>N.A.</v>
          </cell>
          <cell r="F70" t="str">
            <v>N.A.</v>
          </cell>
          <cell r="G70" t="str">
            <v>N.A.</v>
          </cell>
          <cell r="H70" t="str">
            <v>N.A.</v>
          </cell>
          <cell r="I70" t="str">
            <v>N.A.</v>
          </cell>
          <cell r="J70" t="str">
            <v>N.A.</v>
          </cell>
          <cell r="K70" t="str">
            <v>N.A.</v>
          </cell>
          <cell r="L70" t="str">
            <v>N.A.</v>
          </cell>
          <cell r="M70" t="str">
            <v>N.A.</v>
          </cell>
          <cell r="N70" t="str">
            <v>N.A.</v>
          </cell>
          <cell r="O70" t="str">
            <v>N.A.</v>
          </cell>
          <cell r="P70" t="str">
            <v>N.A.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 t="str">
            <v>N.A.</v>
          </cell>
          <cell r="V70" t="str">
            <v>N.A.</v>
          </cell>
          <cell r="W70" t="str">
            <v>N.A.</v>
          </cell>
          <cell r="X70" t="str">
            <v>N.A.</v>
          </cell>
          <cell r="Y70" t="str">
            <v>N.A.</v>
          </cell>
        </row>
        <row r="71">
          <cell r="B71" t="str">
            <v xml:space="preserve">Total Concession Combo Sales </v>
          </cell>
          <cell r="E71" t="str">
            <v>N.A.</v>
          </cell>
          <cell r="F71" t="str">
            <v>N.A.</v>
          </cell>
          <cell r="G71" t="str">
            <v>N.A.</v>
          </cell>
          <cell r="H71" t="str">
            <v>N.A.</v>
          </cell>
          <cell r="I71" t="str">
            <v>N.A.</v>
          </cell>
          <cell r="J71" t="str">
            <v>N.A.</v>
          </cell>
          <cell r="K71" t="str">
            <v>N.A.</v>
          </cell>
          <cell r="L71" t="str">
            <v>N.A.</v>
          </cell>
          <cell r="M71" t="str">
            <v>N.A.</v>
          </cell>
          <cell r="N71" t="str">
            <v>N.A.</v>
          </cell>
          <cell r="O71" t="str">
            <v>N.A.</v>
          </cell>
          <cell r="P71" t="str">
            <v>N.A.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 t="str">
            <v>N.A.</v>
          </cell>
          <cell r="V71" t="str">
            <v>N.A.</v>
          </cell>
          <cell r="W71" t="str">
            <v>N.A.</v>
          </cell>
          <cell r="X71" t="str">
            <v>N.A.</v>
          </cell>
          <cell r="Y71" t="str">
            <v>N.A.</v>
          </cell>
        </row>
        <row r="72">
          <cell r="B72" t="str">
            <v>Combo Sales as % of Total Sales</v>
          </cell>
          <cell r="E72" t="str">
            <v>N.A.</v>
          </cell>
          <cell r="F72" t="str">
            <v>N.A.</v>
          </cell>
          <cell r="G72" t="str">
            <v>N.A.</v>
          </cell>
          <cell r="H72" t="str">
            <v>N.A.</v>
          </cell>
          <cell r="I72" t="str">
            <v>N.A.</v>
          </cell>
          <cell r="J72" t="str">
            <v>N.A.</v>
          </cell>
          <cell r="K72" t="str">
            <v>N.A.</v>
          </cell>
          <cell r="L72" t="str">
            <v>N.A.</v>
          </cell>
          <cell r="M72" t="str">
            <v>N.A.</v>
          </cell>
          <cell r="N72" t="str">
            <v>N.A.</v>
          </cell>
          <cell r="O72" t="str">
            <v>N.A.</v>
          </cell>
          <cell r="P72" t="str">
            <v>N.A.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 t="str">
            <v>N.A.</v>
          </cell>
          <cell r="V72" t="str">
            <v>N.A.</v>
          </cell>
          <cell r="W72" t="str">
            <v>N.A.</v>
          </cell>
          <cell r="X72" t="str">
            <v>N.A.</v>
          </cell>
          <cell r="Y72" t="str">
            <v>N.A.</v>
          </cell>
        </row>
        <row r="73">
          <cell r="B73" t="str">
            <v>No of Payroll hours Paid</v>
          </cell>
          <cell r="E73" t="str">
            <v>N.A.</v>
          </cell>
          <cell r="F73" t="str">
            <v>N.A.</v>
          </cell>
          <cell r="G73" t="str">
            <v>N.A.</v>
          </cell>
          <cell r="H73" t="str">
            <v>N.A.</v>
          </cell>
          <cell r="I73" t="str">
            <v>N.A.</v>
          </cell>
          <cell r="J73" t="str">
            <v>N.A.</v>
          </cell>
          <cell r="K73" t="str">
            <v>N.A.</v>
          </cell>
          <cell r="L73" t="str">
            <v>N.A.</v>
          </cell>
          <cell r="M73" t="str">
            <v>N.A.</v>
          </cell>
          <cell r="N73" t="str">
            <v>N.A.</v>
          </cell>
          <cell r="O73" t="str">
            <v>N.A.</v>
          </cell>
          <cell r="P73" t="str">
            <v>N.A.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 t="str">
            <v>N.A.</v>
          </cell>
          <cell r="V73" t="str">
            <v>N.A.</v>
          </cell>
          <cell r="W73" t="str">
            <v>N.A.</v>
          </cell>
          <cell r="X73" t="str">
            <v>N.A.</v>
          </cell>
          <cell r="Y73" t="str">
            <v>N.A.</v>
          </cell>
        </row>
        <row r="74">
          <cell r="B74" t="str">
            <v>Admissions/labour hour paid</v>
          </cell>
          <cell r="E74" t="str">
            <v>N.A.</v>
          </cell>
          <cell r="F74" t="str">
            <v>N.A.</v>
          </cell>
          <cell r="G74" t="str">
            <v>N.A.</v>
          </cell>
          <cell r="H74" t="str">
            <v>N.A.</v>
          </cell>
          <cell r="I74" t="str">
            <v>N.A.</v>
          </cell>
          <cell r="J74" t="str">
            <v>N.A.</v>
          </cell>
          <cell r="K74" t="str">
            <v>N.A.</v>
          </cell>
          <cell r="L74" t="str">
            <v>N.A.</v>
          </cell>
          <cell r="M74" t="str">
            <v>N.A.</v>
          </cell>
          <cell r="N74" t="str">
            <v>N.A.</v>
          </cell>
          <cell r="O74" t="str">
            <v>N.A.</v>
          </cell>
          <cell r="P74" t="str">
            <v>N.A.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 t="str">
            <v>N.A.</v>
          </cell>
          <cell r="V74" t="str">
            <v>N.A.</v>
          </cell>
          <cell r="W74" t="str">
            <v>N.A.</v>
          </cell>
          <cell r="X74" t="str">
            <v>N.A.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V77">
            <v>0.5</v>
          </cell>
          <cell r="W77">
            <v>0</v>
          </cell>
          <cell r="X77">
            <v>-0.5</v>
          </cell>
          <cell r="Y77">
            <v>0</v>
          </cell>
        </row>
        <row r="78">
          <cell r="A78">
            <v>53</v>
          </cell>
          <cell r="B78" t="str">
            <v>Auditorium Rentals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0.5</v>
          </cell>
          <cell r="F82">
            <v>0.5</v>
          </cell>
          <cell r="G82">
            <v>0.5</v>
          </cell>
          <cell r="H82">
            <v>0.5</v>
          </cell>
          <cell r="I82">
            <v>0.5</v>
          </cell>
          <cell r="J82">
            <v>0.5</v>
          </cell>
          <cell r="K82">
            <v>0.5</v>
          </cell>
          <cell r="L82">
            <v>0.5</v>
          </cell>
          <cell r="M82">
            <v>0.5</v>
          </cell>
          <cell r="N82">
            <v>0.5</v>
          </cell>
          <cell r="O82">
            <v>0.5</v>
          </cell>
          <cell r="P82">
            <v>0.5</v>
          </cell>
          <cell r="T82">
            <v>0</v>
          </cell>
          <cell r="U82">
            <v>6</v>
          </cell>
          <cell r="V82">
            <v>13</v>
          </cell>
          <cell r="W82">
            <v>5.0979999999999999</v>
          </cell>
          <cell r="X82">
            <v>-7</v>
          </cell>
          <cell r="Y82">
            <v>0.90200000000000014</v>
          </cell>
        </row>
        <row r="83">
          <cell r="C83">
            <v>0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0.5</v>
          </cell>
          <cell r="K83">
            <v>0.5</v>
          </cell>
          <cell r="L83">
            <v>0.5</v>
          </cell>
          <cell r="M83">
            <v>0.5</v>
          </cell>
          <cell r="N83">
            <v>0.5</v>
          </cell>
          <cell r="O83">
            <v>0.5</v>
          </cell>
          <cell r="P83">
            <v>0.5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13.5</v>
          </cell>
          <cell r="W83">
            <v>5.0979999999999999</v>
          </cell>
          <cell r="X83">
            <v>-7.5</v>
          </cell>
          <cell r="Y83">
            <v>0.90200000000000014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74.415462083333338</v>
          </cell>
          <cell r="F94">
            <v>74.415462083333338</v>
          </cell>
          <cell r="G94">
            <v>74.415462083333338</v>
          </cell>
          <cell r="H94">
            <v>74.415462083333338</v>
          </cell>
          <cell r="I94">
            <v>74.415462083333338</v>
          </cell>
          <cell r="J94">
            <v>74.415462083333338</v>
          </cell>
          <cell r="K94">
            <v>76.492152083333337</v>
          </cell>
          <cell r="L94">
            <v>76.492152083333337</v>
          </cell>
          <cell r="M94">
            <v>76.492152083333337</v>
          </cell>
          <cell r="N94">
            <v>76.492152083333337</v>
          </cell>
          <cell r="O94">
            <v>76.492152083333337</v>
          </cell>
          <cell r="P94">
            <v>76.492152083333337</v>
          </cell>
          <cell r="Q94" t="str">
            <v/>
          </cell>
          <cell r="T94">
            <v>0</v>
          </cell>
          <cell r="U94">
            <v>905.44568500000037</v>
          </cell>
          <cell r="V94">
            <v>921.25519499999984</v>
          </cell>
          <cell r="W94">
            <v>918.11300000000006</v>
          </cell>
          <cell r="X94">
            <v>-15.809509999999477</v>
          </cell>
          <cell r="Y94">
            <v>-12.667314999999689</v>
          </cell>
        </row>
        <row r="95">
          <cell r="A95">
            <v>67</v>
          </cell>
          <cell r="B95" t="str">
            <v>Bonus/Commission</v>
          </cell>
          <cell r="E95">
            <v>5.6696208333333331</v>
          </cell>
          <cell r="F95">
            <v>5.6696208333333331</v>
          </cell>
          <cell r="G95">
            <v>5.6696208333333331</v>
          </cell>
          <cell r="H95">
            <v>5.6696208333333331</v>
          </cell>
          <cell r="I95">
            <v>5.6696208333333331</v>
          </cell>
          <cell r="J95">
            <v>5.6696208333333331</v>
          </cell>
          <cell r="K95">
            <v>5.6696208333333331</v>
          </cell>
          <cell r="L95">
            <v>5.6696208333333331</v>
          </cell>
          <cell r="M95">
            <v>5.6696208333333331</v>
          </cell>
          <cell r="N95">
            <v>5.6696208333333331</v>
          </cell>
          <cell r="O95">
            <v>5.6696208333333331</v>
          </cell>
          <cell r="P95">
            <v>5.6696208333333331</v>
          </cell>
          <cell r="Q95" t="str">
            <v/>
          </cell>
          <cell r="T95">
            <v>0</v>
          </cell>
          <cell r="U95">
            <v>68.035449999999997</v>
          </cell>
          <cell r="V95">
            <v>65.161416666666668</v>
          </cell>
          <cell r="W95">
            <v>136.34299999999999</v>
          </cell>
          <cell r="X95">
            <v>2.8740333333333297</v>
          </cell>
          <cell r="Y95">
            <v>-68.307549999999992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1.74</v>
          </cell>
          <cell r="F97">
            <v>1.74</v>
          </cell>
          <cell r="G97">
            <v>1.74</v>
          </cell>
          <cell r="H97">
            <v>1.74</v>
          </cell>
          <cell r="I97">
            <v>1.74</v>
          </cell>
          <cell r="J97">
            <v>1.74</v>
          </cell>
          <cell r="K97">
            <v>1.74</v>
          </cell>
          <cell r="L97">
            <v>1.74</v>
          </cell>
          <cell r="M97">
            <v>1.74</v>
          </cell>
          <cell r="N97">
            <v>1.74</v>
          </cell>
          <cell r="O97">
            <v>1.74</v>
          </cell>
          <cell r="P97">
            <v>1.74</v>
          </cell>
          <cell r="Q97" t="str">
            <v/>
          </cell>
          <cell r="T97">
            <v>0</v>
          </cell>
          <cell r="U97">
            <v>20.88</v>
          </cell>
          <cell r="V97">
            <v>15.915600000000001</v>
          </cell>
          <cell r="W97">
            <v>25.748000000000001</v>
          </cell>
          <cell r="X97">
            <v>4.9643999999999942</v>
          </cell>
          <cell r="Y97">
            <v>-4.8680000000000057</v>
          </cell>
        </row>
        <row r="98">
          <cell r="A98">
            <v>70</v>
          </cell>
          <cell r="B98" t="str">
            <v>Miscellaneous</v>
          </cell>
          <cell r="E98">
            <v>8.94</v>
          </cell>
          <cell r="F98">
            <v>8.94</v>
          </cell>
          <cell r="G98">
            <v>6.91</v>
          </cell>
          <cell r="H98">
            <v>6.04</v>
          </cell>
          <cell r="I98">
            <v>6.04</v>
          </cell>
          <cell r="J98">
            <v>6.04</v>
          </cell>
          <cell r="K98">
            <v>6.04</v>
          </cell>
          <cell r="L98">
            <v>6.04</v>
          </cell>
          <cell r="M98">
            <v>6.04</v>
          </cell>
          <cell r="N98">
            <v>6.04</v>
          </cell>
          <cell r="O98">
            <v>6.04</v>
          </cell>
          <cell r="P98">
            <v>6.04</v>
          </cell>
          <cell r="Q98" t="str">
            <v/>
          </cell>
          <cell r="T98">
            <v>0</v>
          </cell>
          <cell r="U98">
            <v>79.150000000000006</v>
          </cell>
          <cell r="V98">
            <v>90.41400000000003</v>
          </cell>
          <cell r="W98">
            <v>131.583</v>
          </cell>
          <cell r="X98">
            <v>-11.264000000000024</v>
          </cell>
          <cell r="Y98">
            <v>-52.432999999999993</v>
          </cell>
        </row>
        <row r="99">
          <cell r="C99">
            <v>0</v>
          </cell>
          <cell r="E99">
            <v>90.765082916666657</v>
          </cell>
          <cell r="F99">
            <v>90.765082916666657</v>
          </cell>
          <cell r="G99">
            <v>88.735082916666656</v>
          </cell>
          <cell r="H99">
            <v>87.865082916666665</v>
          </cell>
          <cell r="I99">
            <v>87.865082916666665</v>
          </cell>
          <cell r="J99">
            <v>87.865082916666665</v>
          </cell>
          <cell r="K99">
            <v>89.941772916666679</v>
          </cell>
          <cell r="L99">
            <v>89.941772916666679</v>
          </cell>
          <cell r="M99">
            <v>89.941772916666679</v>
          </cell>
          <cell r="N99">
            <v>89.941772916666679</v>
          </cell>
          <cell r="O99">
            <v>89.941772916666679</v>
          </cell>
          <cell r="P99">
            <v>89.941772916666679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1073.5111350000004</v>
          </cell>
          <cell r="V99">
            <v>1092.7462116666666</v>
          </cell>
          <cell r="W99">
            <v>1211.7870000000003</v>
          </cell>
          <cell r="X99">
            <v>-19.235076666666146</v>
          </cell>
          <cell r="Y99">
            <v>-138.27586499999984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1.5</v>
          </cell>
          <cell r="F102">
            <v>1.5</v>
          </cell>
          <cell r="G102">
            <v>1.5</v>
          </cell>
          <cell r="H102">
            <v>1.5</v>
          </cell>
          <cell r="I102">
            <v>1.5</v>
          </cell>
          <cell r="J102">
            <v>1.5</v>
          </cell>
          <cell r="K102">
            <v>1.5</v>
          </cell>
          <cell r="L102">
            <v>1.5</v>
          </cell>
          <cell r="M102">
            <v>1.5</v>
          </cell>
          <cell r="N102">
            <v>1.5</v>
          </cell>
          <cell r="O102">
            <v>1.5</v>
          </cell>
          <cell r="P102">
            <v>1.5</v>
          </cell>
          <cell r="Q102" t="str">
            <v/>
          </cell>
          <cell r="T102">
            <v>0</v>
          </cell>
          <cell r="U102">
            <v>18</v>
          </cell>
          <cell r="V102">
            <v>15.72799</v>
          </cell>
          <cell r="W102">
            <v>20.826000000000001</v>
          </cell>
          <cell r="X102">
            <v>2.2720099999999999</v>
          </cell>
          <cell r="Y102">
            <v>-2.8260000000000005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9</v>
          </cell>
          <cell r="F104">
            <v>9</v>
          </cell>
          <cell r="G104">
            <v>9</v>
          </cell>
          <cell r="H104">
            <v>9</v>
          </cell>
          <cell r="I104">
            <v>9</v>
          </cell>
          <cell r="J104">
            <v>9</v>
          </cell>
          <cell r="K104">
            <v>9</v>
          </cell>
          <cell r="L104">
            <v>9</v>
          </cell>
          <cell r="M104">
            <v>9</v>
          </cell>
          <cell r="N104">
            <v>9</v>
          </cell>
          <cell r="O104">
            <v>9</v>
          </cell>
          <cell r="P104">
            <v>9</v>
          </cell>
          <cell r="T104">
            <v>0</v>
          </cell>
          <cell r="U104">
            <v>108</v>
          </cell>
          <cell r="V104">
            <v>88.448200000000014</v>
          </cell>
          <cell r="W104">
            <v>70.89</v>
          </cell>
          <cell r="X104">
            <v>19.551799999999986</v>
          </cell>
          <cell r="Y104">
            <v>37.11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52.978819999999992</v>
          </cell>
          <cell r="W105">
            <v>132.49100000000001</v>
          </cell>
          <cell r="X105">
            <v>-40.978819999999992</v>
          </cell>
          <cell r="Y105">
            <v>-120.49100000000001</v>
          </cell>
        </row>
        <row r="106">
          <cell r="A106">
            <v>75</v>
          </cell>
          <cell r="B106" t="str">
            <v>Credit Card Charges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T106">
            <v>0</v>
          </cell>
          <cell r="U106">
            <v>0</v>
          </cell>
          <cell r="V106">
            <v>0.22500000000000001</v>
          </cell>
          <cell r="W106">
            <v>0</v>
          </cell>
          <cell r="X106">
            <v>-0.22500000000000001</v>
          </cell>
          <cell r="Y106">
            <v>0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0.5</v>
          </cell>
          <cell r="K111">
            <v>0.5</v>
          </cell>
          <cell r="L111">
            <v>0.5</v>
          </cell>
          <cell r="M111">
            <v>0.5</v>
          </cell>
          <cell r="N111">
            <v>0.5</v>
          </cell>
          <cell r="O111">
            <v>0.5</v>
          </cell>
          <cell r="P111">
            <v>0.5</v>
          </cell>
          <cell r="T111">
            <v>0</v>
          </cell>
          <cell r="U111">
            <v>6</v>
          </cell>
          <cell r="V111">
            <v>3.9910000000000005</v>
          </cell>
          <cell r="W111">
            <v>3.956</v>
          </cell>
          <cell r="X111">
            <v>2.0089999999999995</v>
          </cell>
          <cell r="Y111">
            <v>2.044</v>
          </cell>
        </row>
        <row r="112">
          <cell r="A112">
            <v>81</v>
          </cell>
          <cell r="B112" t="str">
            <v>Telephone &amp; Faxes</v>
          </cell>
          <cell r="E112">
            <v>10</v>
          </cell>
          <cell r="F112">
            <v>10</v>
          </cell>
          <cell r="G112">
            <v>10</v>
          </cell>
          <cell r="H112">
            <v>10</v>
          </cell>
          <cell r="I112">
            <v>10</v>
          </cell>
          <cell r="J112">
            <v>10</v>
          </cell>
          <cell r="K112">
            <v>10</v>
          </cell>
          <cell r="L112">
            <v>10</v>
          </cell>
          <cell r="M112">
            <v>10</v>
          </cell>
          <cell r="N112">
            <v>10</v>
          </cell>
          <cell r="O112">
            <v>10</v>
          </cell>
          <cell r="P112">
            <v>10</v>
          </cell>
          <cell r="T112">
            <v>0</v>
          </cell>
          <cell r="U112">
            <v>120</v>
          </cell>
          <cell r="V112">
            <v>127.40438999999998</v>
          </cell>
          <cell r="W112">
            <v>98.522999999999996</v>
          </cell>
          <cell r="X112">
            <v>-7.404389999999978</v>
          </cell>
          <cell r="Y112">
            <v>21.477000000000004</v>
          </cell>
        </row>
        <row r="113">
          <cell r="A113">
            <v>82</v>
          </cell>
          <cell r="B113" t="str">
            <v>Stationery &amp; Printing</v>
          </cell>
          <cell r="E113">
            <v>3</v>
          </cell>
          <cell r="F113">
            <v>3</v>
          </cell>
          <cell r="G113">
            <v>3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  <cell r="N113">
            <v>3</v>
          </cell>
          <cell r="O113">
            <v>3</v>
          </cell>
          <cell r="P113">
            <v>3</v>
          </cell>
          <cell r="T113">
            <v>0</v>
          </cell>
          <cell r="U113">
            <v>36</v>
          </cell>
          <cell r="V113">
            <v>34.327619999999996</v>
          </cell>
          <cell r="W113">
            <v>33.523000000000003</v>
          </cell>
          <cell r="X113">
            <v>1.672380000000004</v>
          </cell>
          <cell r="Y113">
            <v>2.4769999999999968</v>
          </cell>
        </row>
        <row r="114">
          <cell r="A114">
            <v>83</v>
          </cell>
          <cell r="B114" t="str">
            <v>Uniforms &amp; Laundry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>
            <v>84</v>
          </cell>
          <cell r="B115" t="str">
            <v>Freight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2</v>
          </cell>
          <cell r="O115">
            <v>2</v>
          </cell>
          <cell r="P115">
            <v>2</v>
          </cell>
          <cell r="T115">
            <v>0</v>
          </cell>
          <cell r="U115">
            <v>24</v>
          </cell>
          <cell r="V115">
            <v>12.452110000000003</v>
          </cell>
          <cell r="W115">
            <v>33.911999999999999</v>
          </cell>
          <cell r="X115">
            <v>11.547889999999997</v>
          </cell>
          <cell r="Y115">
            <v>-9.911999999999999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3.7499999999999999E-2</v>
          </cell>
          <cell r="F117">
            <v>3.7499999999999999E-2</v>
          </cell>
          <cell r="G117">
            <v>3.7499999999999999E-2</v>
          </cell>
          <cell r="H117">
            <v>3.7499999999999999E-2</v>
          </cell>
          <cell r="I117">
            <v>3.7499999999999999E-2</v>
          </cell>
          <cell r="J117">
            <v>3.7499999999999999E-2</v>
          </cell>
          <cell r="K117">
            <v>3.7499999999999999E-2</v>
          </cell>
          <cell r="L117">
            <v>3.7499999999999999E-2</v>
          </cell>
          <cell r="M117">
            <v>3.7499999999999999E-2</v>
          </cell>
          <cell r="N117">
            <v>3.7499999999999999E-2</v>
          </cell>
          <cell r="O117">
            <v>3.7499999999999999E-2</v>
          </cell>
          <cell r="P117">
            <v>3.7499999999999999E-2</v>
          </cell>
          <cell r="T117">
            <v>0</v>
          </cell>
          <cell r="U117">
            <v>0.45</v>
          </cell>
          <cell r="V117">
            <v>0.72349999999999992</v>
          </cell>
          <cell r="W117">
            <v>0.77700000000000002</v>
          </cell>
          <cell r="X117">
            <v>-0.27350000000000002</v>
          </cell>
          <cell r="Y117">
            <v>-0.32700000000000012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1.0326508291666667</v>
          </cell>
          <cell r="F119">
            <v>1.0326508291666667</v>
          </cell>
          <cell r="G119">
            <v>1.0123508291666667</v>
          </cell>
          <cell r="H119">
            <v>1.0036508291666666</v>
          </cell>
          <cell r="I119">
            <v>1.0036508291666666</v>
          </cell>
          <cell r="J119">
            <v>1.0036508291666666</v>
          </cell>
          <cell r="K119">
            <v>1.0244177291666667</v>
          </cell>
          <cell r="L119">
            <v>1.0244177291666667</v>
          </cell>
          <cell r="M119">
            <v>1.0244177291666667</v>
          </cell>
          <cell r="N119">
            <v>1.0244177291666667</v>
          </cell>
          <cell r="O119">
            <v>1.0244177291666667</v>
          </cell>
          <cell r="P119">
            <v>1.0244177291666667</v>
          </cell>
          <cell r="T119">
            <v>0</v>
          </cell>
          <cell r="U119">
            <v>12.235111349999997</v>
          </cell>
          <cell r="V119">
            <v>14.345000000000001</v>
          </cell>
          <cell r="W119">
            <v>11.03</v>
          </cell>
          <cell r="X119">
            <v>-2.1098886500000038</v>
          </cell>
          <cell r="Y119">
            <v>1.2051113499999975</v>
          </cell>
        </row>
        <row r="120">
          <cell r="A120">
            <v>89</v>
          </cell>
          <cell r="B120" t="str">
            <v>Security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9</v>
          </cell>
          <cell r="F124">
            <v>9</v>
          </cell>
          <cell r="G124">
            <v>9</v>
          </cell>
          <cell r="H124">
            <v>9</v>
          </cell>
          <cell r="I124">
            <v>9</v>
          </cell>
          <cell r="J124">
            <v>9</v>
          </cell>
          <cell r="K124">
            <v>9</v>
          </cell>
          <cell r="L124">
            <v>9</v>
          </cell>
          <cell r="M124">
            <v>9</v>
          </cell>
          <cell r="N124">
            <v>9</v>
          </cell>
          <cell r="O124">
            <v>9</v>
          </cell>
          <cell r="P124">
            <v>9</v>
          </cell>
          <cell r="T124">
            <v>0</v>
          </cell>
          <cell r="U124">
            <v>108</v>
          </cell>
          <cell r="V124">
            <v>145.4151</v>
          </cell>
          <cell r="W124">
            <v>288.55</v>
          </cell>
          <cell r="X124">
            <v>-37.415099999999995</v>
          </cell>
          <cell r="Y124">
            <v>-180.55</v>
          </cell>
        </row>
        <row r="125">
          <cell r="C125">
            <v>0</v>
          </cell>
          <cell r="E125">
            <v>37.070150829166664</v>
          </cell>
          <cell r="F125">
            <v>37.070150829166664</v>
          </cell>
          <cell r="G125">
            <v>37.049850829166672</v>
          </cell>
          <cell r="H125">
            <v>37.041150829166668</v>
          </cell>
          <cell r="I125">
            <v>37.041150829166668</v>
          </cell>
          <cell r="J125">
            <v>37.041150829166668</v>
          </cell>
          <cell r="K125">
            <v>37.061917729166666</v>
          </cell>
          <cell r="L125">
            <v>37.061917729166666</v>
          </cell>
          <cell r="M125">
            <v>37.061917729166666</v>
          </cell>
          <cell r="N125">
            <v>37.061917729166666</v>
          </cell>
          <cell r="O125">
            <v>37.061917729166666</v>
          </cell>
          <cell r="P125">
            <v>37.061917729166666</v>
          </cell>
          <cell r="R125">
            <v>0</v>
          </cell>
          <cell r="S125">
            <v>0</v>
          </cell>
          <cell r="T125">
            <v>0</v>
          </cell>
          <cell r="U125">
            <v>444.68511135</v>
          </cell>
          <cell r="V125">
            <v>496.03873000000004</v>
          </cell>
          <cell r="W125">
            <v>694.47800000000007</v>
          </cell>
          <cell r="X125">
            <v>-51.353618650000044</v>
          </cell>
          <cell r="Y125">
            <v>-249.79288865000007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Mgme fee income - CGV</v>
          </cell>
          <cell r="E129">
            <v>-18.3</v>
          </cell>
          <cell r="F129">
            <v>-18.3</v>
          </cell>
          <cell r="G129">
            <v>-18.3</v>
          </cell>
          <cell r="H129">
            <v>-18.3</v>
          </cell>
          <cell r="I129">
            <v>-18.3</v>
          </cell>
          <cell r="J129">
            <v>-18.3</v>
          </cell>
          <cell r="K129">
            <v>-18.3</v>
          </cell>
          <cell r="L129">
            <v>-18.3</v>
          </cell>
          <cell r="M129">
            <v>-18.3</v>
          </cell>
          <cell r="N129">
            <v>-18.3</v>
          </cell>
          <cell r="O129">
            <v>-18.3</v>
          </cell>
          <cell r="P129">
            <v>-18.3</v>
          </cell>
          <cell r="T129">
            <v>0</v>
          </cell>
          <cell r="U129">
            <v>-219.6</v>
          </cell>
          <cell r="V129">
            <v>-52.8</v>
          </cell>
          <cell r="W129">
            <v>-52.8</v>
          </cell>
          <cell r="X129">
            <v>-166.8</v>
          </cell>
          <cell r="Y129">
            <v>-166.8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-18.3</v>
          </cell>
          <cell r="F133">
            <v>-18.3</v>
          </cell>
          <cell r="G133">
            <v>-18.3</v>
          </cell>
          <cell r="H133">
            <v>-18.3</v>
          </cell>
          <cell r="I133">
            <v>-18.3</v>
          </cell>
          <cell r="J133">
            <v>-18.3</v>
          </cell>
          <cell r="K133">
            <v>-18.3</v>
          </cell>
          <cell r="L133">
            <v>-18.3</v>
          </cell>
          <cell r="M133">
            <v>-18.3</v>
          </cell>
          <cell r="N133">
            <v>-18.3</v>
          </cell>
          <cell r="O133">
            <v>-18.3</v>
          </cell>
          <cell r="P133">
            <v>-18.3</v>
          </cell>
          <cell r="R133">
            <v>0</v>
          </cell>
          <cell r="S133">
            <v>0</v>
          </cell>
          <cell r="T133">
            <v>0</v>
          </cell>
          <cell r="U133">
            <v>-219.6</v>
          </cell>
          <cell r="V133">
            <v>-52.8</v>
          </cell>
          <cell r="W133">
            <v>-52.8</v>
          </cell>
          <cell r="X133">
            <v>-166.8</v>
          </cell>
          <cell r="Y133">
            <v>-166.8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 schedule"/>
      <sheetName val="debt schedule-tyres"/>
      <sheetName val="debt schedule -sugar"/>
      <sheetName val="debt-IDBI"/>
      <sheetName val="debt -ICICI"/>
      <sheetName val="debt -IFCI"/>
      <sheetName val="debt-SBI"/>
      <sheetName val="debt schedule - Corpo"/>
      <sheetName val="debt schedule - JKDPL"/>
      <sheetName val="debt-sugar"/>
      <sheetName val="debt -tyres"/>
      <sheetName val="debt - Corp"/>
      <sheetName val="BL-Bud"/>
      <sheetName val="BS-Bud"/>
      <sheetName val="GW-Bud"/>
      <sheetName val="Head Office-Bud"/>
      <sheetName val="MS-Bud"/>
      <sheetName val="PL-Bud"/>
      <sheetName val="TB-Bud"/>
      <sheetName val="TM-Bud"/>
      <sheetName val="YS-Bud"/>
      <sheetName val="CoverSheet"/>
      <sheetName val="aug stat 06 (2)"/>
      <sheetName val="debt_schedule"/>
      <sheetName val="debt_schedule-tyres"/>
      <sheetName val="debt_schedule_-sugar"/>
      <sheetName val="debt_-ICICI"/>
      <sheetName val="debt_-IFCI"/>
      <sheetName val="debt_schedule_-_Corpo"/>
      <sheetName val="debt_schedule_-_JKDPL"/>
      <sheetName val="debt_-tyres"/>
      <sheetName val="debt_-_Corp"/>
      <sheetName val="Head_Office-Bu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uctor"/>
      <sheetName val="Challan"/>
      <sheetName val="Deductee"/>
      <sheetName val="Field Desc"/>
      <sheetName val="Data"/>
      <sheetName val="Instructions"/>
      <sheetName val="SectionCode"/>
    </sheetNames>
    <sheetDataSet>
      <sheetData sheetId="0"/>
      <sheetData sheetId="1"/>
      <sheetData sheetId="2"/>
      <sheetData sheetId="3"/>
      <sheetData sheetId="4">
        <row r="3">
          <cell r="D3">
            <v>193</v>
          </cell>
        </row>
        <row r="4">
          <cell r="D4">
            <v>194</v>
          </cell>
        </row>
        <row r="5">
          <cell r="D5" t="str">
            <v>94A</v>
          </cell>
        </row>
        <row r="6">
          <cell r="D6" t="str">
            <v>94B</v>
          </cell>
        </row>
        <row r="7">
          <cell r="D7" t="str">
            <v>4BB</v>
          </cell>
        </row>
        <row r="8">
          <cell r="D8" t="str">
            <v>94C</v>
          </cell>
        </row>
        <row r="9">
          <cell r="D9" t="str">
            <v>94D</v>
          </cell>
        </row>
        <row r="10">
          <cell r="D10" t="str">
            <v>4EE</v>
          </cell>
        </row>
        <row r="11">
          <cell r="D11" t="str">
            <v>94F</v>
          </cell>
        </row>
        <row r="12">
          <cell r="D12" t="str">
            <v>94G</v>
          </cell>
        </row>
        <row r="13">
          <cell r="D13" t="str">
            <v>94H</v>
          </cell>
        </row>
        <row r="14">
          <cell r="D14" t="str">
            <v>4IA</v>
          </cell>
        </row>
        <row r="15">
          <cell r="D15" t="str">
            <v>4IB</v>
          </cell>
        </row>
        <row r="16">
          <cell r="D16" t="str">
            <v>94J</v>
          </cell>
        </row>
        <row r="17">
          <cell r="D17" t="str">
            <v>94L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Section Summary"/>
      <sheetName val="Direct Cost Work"/>
      <sheetName val="Labor Rates"/>
    </sheetNames>
    <sheetDataSet>
      <sheetData sheetId="0"/>
      <sheetData sheetId="1"/>
      <sheetData sheetId="2"/>
      <sheetData sheetId="3" refreshError="1">
        <row r="12">
          <cell r="A12" t="str">
            <v>CRAFT CODE</v>
          </cell>
          <cell r="C12" t="str">
            <v>TRADE</v>
          </cell>
          <cell r="D12" t="str">
            <v>PROJECT BUY WAGE RATE</v>
          </cell>
        </row>
        <row r="13">
          <cell r="A13" t="str">
            <v>CL</v>
          </cell>
          <cell r="B13" t="str">
            <v>CSA</v>
          </cell>
          <cell r="C13" t="str">
            <v>CARPET LAYERS</v>
          </cell>
          <cell r="D13">
            <v>26</v>
          </cell>
        </row>
        <row r="14">
          <cell r="A14" t="str">
            <v>CA</v>
          </cell>
          <cell r="B14" t="str">
            <v>CSA</v>
          </cell>
          <cell r="C14" t="str">
            <v>CARPENTERS</v>
          </cell>
          <cell r="D14">
            <v>26</v>
          </cell>
        </row>
        <row r="15">
          <cell r="A15" t="str">
            <v>CM</v>
          </cell>
          <cell r="B15" t="str">
            <v>CSA</v>
          </cell>
          <cell r="C15" t="str">
            <v>CEMENT MASONS</v>
          </cell>
          <cell r="D15">
            <v>26</v>
          </cell>
        </row>
        <row r="16">
          <cell r="A16" t="str">
            <v>CF</v>
          </cell>
          <cell r="B16" t="str">
            <v>CSA</v>
          </cell>
          <cell r="C16" t="str">
            <v>CONCRETE FINISHERS</v>
          </cell>
          <cell r="D16">
            <v>26</v>
          </cell>
        </row>
        <row r="17">
          <cell r="A17" t="str">
            <v>EL</v>
          </cell>
          <cell r="B17" t="str">
            <v>ELEC</v>
          </cell>
          <cell r="C17" t="str">
            <v>ELECTRICANS</v>
          </cell>
          <cell r="D17">
            <v>36</v>
          </cell>
        </row>
        <row r="18">
          <cell r="A18" t="str">
            <v>GL</v>
          </cell>
          <cell r="B18" t="str">
            <v>CSA</v>
          </cell>
          <cell r="C18" t="str">
            <v>GLAZERS</v>
          </cell>
          <cell r="D18">
            <v>26</v>
          </cell>
        </row>
        <row r="19">
          <cell r="A19" t="str">
            <v>IW</v>
          </cell>
          <cell r="B19" t="str">
            <v>CSA</v>
          </cell>
          <cell r="C19" t="str">
            <v>IRONWORKERS</v>
          </cell>
          <cell r="D19">
            <v>26</v>
          </cell>
        </row>
        <row r="20">
          <cell r="A20" t="str">
            <v>LAB</v>
          </cell>
          <cell r="B20" t="str">
            <v>CSA</v>
          </cell>
          <cell r="C20" t="str">
            <v>LABORS</v>
          </cell>
          <cell r="D20">
            <v>26</v>
          </cell>
        </row>
        <row r="21">
          <cell r="A21" t="str">
            <v>MT</v>
          </cell>
          <cell r="B21" t="str">
            <v>CSA</v>
          </cell>
          <cell r="C21" t="str">
            <v xml:space="preserve">MOSAIC/TERRAZZO </v>
          </cell>
          <cell r="D21">
            <v>26</v>
          </cell>
        </row>
        <row r="22">
          <cell r="A22" t="str">
            <v>OE</v>
          </cell>
          <cell r="B22" t="str">
            <v>CSA</v>
          </cell>
          <cell r="C22" t="str">
            <v>OPERATING ENGINEERS</v>
          </cell>
          <cell r="D22">
            <v>26</v>
          </cell>
        </row>
        <row r="23">
          <cell r="A23" t="str">
            <v>PT</v>
          </cell>
          <cell r="B23" t="str">
            <v>CSA</v>
          </cell>
          <cell r="C23" t="str">
            <v>PAINTERS</v>
          </cell>
          <cell r="D23">
            <v>26</v>
          </cell>
        </row>
        <row r="24">
          <cell r="A24" t="str">
            <v>PLS</v>
          </cell>
          <cell r="B24" t="str">
            <v>CSA</v>
          </cell>
          <cell r="C24" t="str">
            <v>PLASTERS</v>
          </cell>
          <cell r="D24">
            <v>26</v>
          </cell>
        </row>
        <row r="25">
          <cell r="A25" t="str">
            <v>PF</v>
          </cell>
          <cell r="B25" t="str">
            <v>MECH</v>
          </cell>
          <cell r="C25" t="str">
            <v>PIPEFITTERS/PLUMBERS</v>
          </cell>
          <cell r="D25">
            <v>36</v>
          </cell>
        </row>
        <row r="26">
          <cell r="A26" t="str">
            <v>RF</v>
          </cell>
          <cell r="B26" t="str">
            <v>CSA</v>
          </cell>
          <cell r="C26" t="str">
            <v>ROOFERS</v>
          </cell>
          <cell r="D26">
            <v>36</v>
          </cell>
        </row>
        <row r="27">
          <cell r="A27" t="str">
            <v>SM</v>
          </cell>
          <cell r="B27" t="str">
            <v>MECH</v>
          </cell>
          <cell r="C27" t="str">
            <v>SHEETMETAL</v>
          </cell>
          <cell r="D27">
            <v>36</v>
          </cell>
        </row>
        <row r="28">
          <cell r="A28" t="str">
            <v>SP</v>
          </cell>
          <cell r="B28" t="str">
            <v>MECH</v>
          </cell>
          <cell r="C28" t="str">
            <v>SPRINKLERS</v>
          </cell>
          <cell r="D28">
            <v>36</v>
          </cell>
        </row>
        <row r="29">
          <cell r="A29" t="str">
            <v>TM</v>
          </cell>
          <cell r="B29" t="str">
            <v>CSA</v>
          </cell>
          <cell r="C29" t="str">
            <v>TEAMSTERS</v>
          </cell>
          <cell r="D29">
            <v>26</v>
          </cell>
        </row>
        <row r="30">
          <cell r="A30">
            <v>0</v>
          </cell>
          <cell r="D3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TRIAL RUN LABOUR"/>
      <sheetName val="Sheet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M-1"/>
      <sheetName val="DVM"/>
      <sheetName val="RCP-INSERT"/>
      <sheetName val="TRADE"/>
      <sheetName val="INCENTIVES"/>
      <sheetName val="STU"/>
      <sheetName val="PISTON"/>
      <sheetName val="PIN LENGTH"/>
      <sheetName val="SDE"/>
      <sheetName val="DGS&amp;D"/>
      <sheetName val="OEM"/>
      <sheetName val="EXPORTS"/>
      <sheetName val="CI-EXPORTS"/>
      <sheetName val="Sheet1"/>
      <sheetName val="R4"/>
      <sheetName val="R5"/>
      <sheetName val="R3"/>
      <sheetName val="R6"/>
      <sheetName val="R2"/>
      <sheetName val="R1"/>
      <sheetName val="LISTER (16.03.99)"/>
      <sheetName val="LISTER (09.03.99)"/>
      <sheetName val="LISTER (09.03.99) (SDE)"/>
      <sheetName val="LISTER"/>
      <sheetName val="R7"/>
      <sheetName val="CI-OEM"/>
      <sheetName val="CI-TR"/>
      <sheetName val="RIK 20 PRODUCTION"/>
      <sheetName val="MACHINING COST"/>
      <sheetName val="RING MATERIAL"/>
      <sheetName val="RF"/>
      <sheetName val="CHROME PLATING"/>
      <sheetName val="RM-EFF-STD-A.F"/>
      <sheetName val="RMC-AF"/>
      <sheetName val="RCP PISTONS PRODUCTION"/>
      <sheetName val="PISTON PACKING"/>
      <sheetName val="SECONDRY PACKING"/>
      <sheetName val="MC-PISTONS"/>
      <sheetName val="DC-ALLOY-AF"/>
      <sheetName val="STD-AF"/>
      <sheetName val="AF-M.EFF"/>
      <sheetName val="AF-DMI"/>
      <sheetName val="DC-AL.ALLOY"/>
      <sheetName val="POWER"/>
      <sheetName val="SR-MC"/>
      <sheetName val="SR (2)"/>
      <sheetName val="PIN"/>
      <sheetName val="PIN RAW MATERIAL"/>
      <sheetName val="SR-PACKING"/>
      <sheetName val="PHT"/>
      <sheetName val="SR-CTB"/>
      <sheetName val="COST"/>
      <sheetName val="SR"/>
      <sheetName val="STEEL RING RAW 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Financials"/>
      <sheetName val="Anupam"/>
      <sheetName val="comp rev exp"/>
      <sheetName val="AnuPriyaCapex"/>
      <sheetName val="Excise on RM"/>
      <sheetName val="HOUSE RENT DEPO."/>
      <sheetName val="Validations"/>
      <sheetName val="comp_rev_exp"/>
      <sheetName val="Excise_on_RM"/>
      <sheetName val="HOUSE_RENT_DEP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R"/>
      <sheetName val="DHPL Project PO summ"/>
      <sheetName val="Payment"/>
      <sheetName val="bcodes"/>
      <sheetName val="Summy"/>
      <sheetName val="Sheet2"/>
      <sheetName val="J D Construct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.F"/>
      <sheetName val="ANN.G"/>
      <sheetName val="ANN.G-1"/>
      <sheetName val="ANN.H"/>
      <sheetName val="ANN.K"/>
      <sheetName val="ANN.N"/>
      <sheetName val="ANN.O"/>
      <sheetName val="SEC.43B"/>
      <sheetName val="ANN.J"/>
      <sheetName val="ANN.I"/>
      <sheetName val="ANN.P"/>
      <sheetName val="DHPL Project PO summ"/>
      <sheetName val="Labor Rates"/>
      <sheetName val="list"/>
      <sheetName val="BS"/>
      <sheetName val="BKCSTOCKVAL"/>
      <sheetName val="MAHSTOCKVAL"/>
      <sheetName val="Ring Details"/>
      <sheetName val="Related Party"/>
      <sheetName val="B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Definitions"/>
      <sheetName val="Rancagua"/>
      <sheetName val="ANN.K"/>
      <sheetName val="DHPL Project PO summ"/>
      <sheetName val="Extra Sheet"/>
    </sheetNames>
    <sheetDataSet>
      <sheetData sheetId="0" refreshError="1">
        <row r="6">
          <cell r="B6">
            <v>0.75</v>
          </cell>
        </row>
        <row r="11">
          <cell r="B11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CHART"/>
      <sheetName val="STATUS REPORT(1)"/>
      <sheetName val="STATUS REPORT (2)"/>
      <sheetName val="CMG NOTICE"/>
      <sheetName val="INDEX"/>
      <sheetName val="INTRODUCTION"/>
      <sheetName val="PROFIT BUDGET"/>
      <sheetName val="STOCK BUDGET"/>
      <sheetName val="PRODUCTION BUDGET"/>
      <sheetName val="FINANCE COST"/>
      <sheetName val="HO C COST"/>
      <sheetName val="MKT COST"/>
      <sheetName val="CAA COST"/>
      <sheetName val="PTE COST"/>
      <sheetName val="EV COST"/>
      <sheetName val="NON OPERATIONAL COST"/>
      <sheetName val="C COST SUMMARY"/>
      <sheetName val="CSUMMARY"/>
      <sheetName val="C COST"/>
      <sheetName val="PROSUM"/>
      <sheetName val="PROSUM1"/>
      <sheetName val="STORE COST"/>
      <sheetName val="PRPOPS"/>
      <sheetName val="EVOPS"/>
      <sheetName val="LINE VII OPS"/>
      <sheetName val="RING EXPN.OPS"/>
      <sheetName val="LEASE RENT"/>
      <sheetName val="INTT PROJ."/>
      <sheetName val="PRODUCTION SALES STOCK"/>
      <sheetName val="PRODUCTION SALES CONT.SUMMARRY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GROUPWISE SALES"/>
      <sheetName val="COM-SUM"/>
      <sheetName val="COM-SUM1"/>
      <sheetName val="MSUMMARY"/>
      <sheetName val="CUS PRO SALES1"/>
      <sheetName val="CUS PRO SALES"/>
      <sheetName val="NEW REC.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R2">
            <v>5503.75</v>
          </cell>
        </row>
        <row r="3">
          <cell r="R3">
            <v>3540</v>
          </cell>
        </row>
        <row r="4">
          <cell r="R4">
            <v>64316</v>
          </cell>
        </row>
        <row r="5">
          <cell r="R5">
            <v>15596</v>
          </cell>
        </row>
        <row r="6">
          <cell r="R6">
            <v>25693.200000000001</v>
          </cell>
        </row>
        <row r="7">
          <cell r="R7">
            <v>18115.54</v>
          </cell>
        </row>
        <row r="8">
          <cell r="R8">
            <v>33774.730000000003</v>
          </cell>
        </row>
        <row r="9">
          <cell r="R9">
            <v>23717.71</v>
          </cell>
        </row>
        <row r="10">
          <cell r="R10">
            <v>7592.34</v>
          </cell>
        </row>
        <row r="11">
          <cell r="R11">
            <v>29612.5</v>
          </cell>
        </row>
        <row r="12">
          <cell r="R12">
            <v>2450.25</v>
          </cell>
        </row>
        <row r="13">
          <cell r="R13">
            <v>1227.6600000000001</v>
          </cell>
        </row>
        <row r="14">
          <cell r="R14">
            <v>5082.87</v>
          </cell>
        </row>
        <row r="15">
          <cell r="R15">
            <v>39780</v>
          </cell>
        </row>
        <row r="16">
          <cell r="R16">
            <v>21930</v>
          </cell>
        </row>
        <row r="17">
          <cell r="R17">
            <v>43310.61</v>
          </cell>
        </row>
        <row r="18">
          <cell r="R18">
            <v>26828.75</v>
          </cell>
        </row>
        <row r="19">
          <cell r="R19">
            <v>48587.5</v>
          </cell>
        </row>
        <row r="20">
          <cell r="R20">
            <v>12720.4</v>
          </cell>
        </row>
        <row r="21">
          <cell r="R21">
            <v>28768.75</v>
          </cell>
        </row>
        <row r="22">
          <cell r="R22">
            <v>38307.5</v>
          </cell>
        </row>
        <row r="23">
          <cell r="R23">
            <v>96555</v>
          </cell>
        </row>
        <row r="24">
          <cell r="R24">
            <v>96555</v>
          </cell>
        </row>
        <row r="25">
          <cell r="R25">
            <v>8673.75</v>
          </cell>
        </row>
        <row r="26">
          <cell r="R26">
            <v>53098</v>
          </cell>
        </row>
        <row r="27">
          <cell r="R27">
            <v>680</v>
          </cell>
        </row>
        <row r="28">
          <cell r="R28">
            <v>680</v>
          </cell>
        </row>
        <row r="29">
          <cell r="R29">
            <v>680</v>
          </cell>
        </row>
        <row r="30">
          <cell r="R30">
            <v>680</v>
          </cell>
        </row>
        <row r="31">
          <cell r="R31">
            <v>680</v>
          </cell>
        </row>
        <row r="32">
          <cell r="R32">
            <v>5437.5</v>
          </cell>
        </row>
        <row r="33">
          <cell r="R33">
            <v>4592.8999999999996</v>
          </cell>
        </row>
        <row r="34">
          <cell r="R34">
            <v>4592.8999999999996</v>
          </cell>
        </row>
        <row r="35">
          <cell r="R35">
            <v>4592.8999999999996</v>
          </cell>
        </row>
        <row r="36">
          <cell r="R36">
            <v>2053.9699999999998</v>
          </cell>
        </row>
        <row r="37">
          <cell r="R37">
            <v>640</v>
          </cell>
        </row>
        <row r="38">
          <cell r="R38">
            <v>640</v>
          </cell>
        </row>
        <row r="39">
          <cell r="R39">
            <v>4574.7</v>
          </cell>
        </row>
        <row r="40">
          <cell r="R40">
            <v>680</v>
          </cell>
        </row>
        <row r="41">
          <cell r="R41">
            <v>680</v>
          </cell>
        </row>
        <row r="42">
          <cell r="R42">
            <v>680</v>
          </cell>
        </row>
        <row r="43">
          <cell r="R43">
            <v>680</v>
          </cell>
        </row>
        <row r="44">
          <cell r="R44">
            <v>680</v>
          </cell>
        </row>
        <row r="45">
          <cell r="R45">
            <v>2639.25</v>
          </cell>
        </row>
        <row r="46">
          <cell r="R46">
            <v>2639.25</v>
          </cell>
        </row>
        <row r="47">
          <cell r="R47">
            <v>10491.97</v>
          </cell>
        </row>
        <row r="48">
          <cell r="R48">
            <v>6567.5</v>
          </cell>
        </row>
        <row r="49">
          <cell r="R49">
            <v>9425</v>
          </cell>
        </row>
        <row r="50">
          <cell r="R50">
            <v>28490</v>
          </cell>
        </row>
        <row r="51">
          <cell r="R51">
            <v>5671.14</v>
          </cell>
        </row>
        <row r="52">
          <cell r="R52">
            <v>3987.75</v>
          </cell>
        </row>
        <row r="53">
          <cell r="R53">
            <v>5536.12</v>
          </cell>
        </row>
        <row r="54">
          <cell r="R54">
            <v>5536.12</v>
          </cell>
        </row>
        <row r="55">
          <cell r="R55">
            <v>5562.49</v>
          </cell>
        </row>
        <row r="56">
          <cell r="R56">
            <v>5562.49</v>
          </cell>
        </row>
        <row r="57">
          <cell r="R57">
            <v>5562.49</v>
          </cell>
        </row>
        <row r="58">
          <cell r="R58">
            <v>5562.49</v>
          </cell>
        </row>
        <row r="59">
          <cell r="R59">
            <v>5562.49</v>
          </cell>
        </row>
        <row r="60">
          <cell r="R60">
            <v>5562.49</v>
          </cell>
        </row>
        <row r="61">
          <cell r="R61">
            <v>5562.49</v>
          </cell>
        </row>
        <row r="62">
          <cell r="R62">
            <v>5562.49</v>
          </cell>
        </row>
        <row r="63">
          <cell r="R63">
            <v>5542.64</v>
          </cell>
        </row>
        <row r="64">
          <cell r="R64">
            <v>5542.64</v>
          </cell>
        </row>
        <row r="65">
          <cell r="R65">
            <v>9808.75</v>
          </cell>
        </row>
        <row r="66">
          <cell r="R66">
            <v>11462.5</v>
          </cell>
        </row>
        <row r="67">
          <cell r="R67">
            <v>6060</v>
          </cell>
        </row>
        <row r="68">
          <cell r="R68">
            <v>6060</v>
          </cell>
        </row>
        <row r="69">
          <cell r="R69">
            <v>10185</v>
          </cell>
        </row>
        <row r="70">
          <cell r="R70">
            <v>20562</v>
          </cell>
        </row>
        <row r="71">
          <cell r="R71">
            <v>5272.5</v>
          </cell>
        </row>
        <row r="72">
          <cell r="R72">
            <v>5272.5</v>
          </cell>
        </row>
        <row r="73">
          <cell r="R73">
            <v>5272.5</v>
          </cell>
        </row>
        <row r="74">
          <cell r="R74">
            <v>5272.5</v>
          </cell>
        </row>
        <row r="75">
          <cell r="R75">
            <v>5272.5</v>
          </cell>
        </row>
        <row r="76">
          <cell r="R76">
            <v>6255.4</v>
          </cell>
        </row>
        <row r="77">
          <cell r="R77">
            <v>6255.4</v>
          </cell>
        </row>
        <row r="78">
          <cell r="R78">
            <v>5087.5</v>
          </cell>
        </row>
        <row r="79">
          <cell r="R79">
            <v>5087.5</v>
          </cell>
        </row>
        <row r="80">
          <cell r="R80">
            <v>14000</v>
          </cell>
        </row>
        <row r="81">
          <cell r="R81">
            <v>11238.75</v>
          </cell>
        </row>
        <row r="82">
          <cell r="R82">
            <v>449.55</v>
          </cell>
        </row>
        <row r="83">
          <cell r="R83">
            <v>11238.75</v>
          </cell>
        </row>
        <row r="84">
          <cell r="R84">
            <v>449.55</v>
          </cell>
        </row>
        <row r="85">
          <cell r="R85">
            <v>13162.5</v>
          </cell>
        </row>
        <row r="86">
          <cell r="R86">
            <v>13162.5</v>
          </cell>
        </row>
        <row r="87">
          <cell r="R87">
            <v>13162.5</v>
          </cell>
        </row>
        <row r="88">
          <cell r="R88">
            <v>11688.3</v>
          </cell>
        </row>
        <row r="89">
          <cell r="R89">
            <v>11688.3</v>
          </cell>
        </row>
        <row r="90">
          <cell r="R90">
            <v>11688.3</v>
          </cell>
        </row>
        <row r="91">
          <cell r="R91">
            <v>11256</v>
          </cell>
        </row>
        <row r="92">
          <cell r="R92">
            <v>11256</v>
          </cell>
        </row>
        <row r="93">
          <cell r="R93">
            <v>52658.5</v>
          </cell>
        </row>
        <row r="94">
          <cell r="R94">
            <v>50140</v>
          </cell>
        </row>
        <row r="95">
          <cell r="R95">
            <v>62458.11</v>
          </cell>
        </row>
        <row r="96">
          <cell r="R96">
            <v>39790</v>
          </cell>
        </row>
        <row r="97">
          <cell r="R97">
            <v>12765</v>
          </cell>
        </row>
        <row r="98">
          <cell r="R98">
            <v>12765</v>
          </cell>
        </row>
        <row r="99">
          <cell r="R99">
            <v>11238.75</v>
          </cell>
        </row>
        <row r="100">
          <cell r="R100">
            <v>11238.75</v>
          </cell>
        </row>
        <row r="101">
          <cell r="R101">
            <v>11238.75</v>
          </cell>
        </row>
        <row r="102">
          <cell r="R102">
            <v>11238.75</v>
          </cell>
        </row>
        <row r="103">
          <cell r="R103">
            <v>11238.75</v>
          </cell>
        </row>
        <row r="104">
          <cell r="R104">
            <v>11238.75</v>
          </cell>
        </row>
        <row r="105">
          <cell r="R105">
            <v>12765</v>
          </cell>
        </row>
        <row r="106">
          <cell r="R106">
            <v>25235</v>
          </cell>
        </row>
        <row r="107">
          <cell r="R107">
            <v>13003.75</v>
          </cell>
        </row>
        <row r="108">
          <cell r="R108">
            <v>23638.5</v>
          </cell>
        </row>
        <row r="109">
          <cell r="R109">
            <v>16485.150000000001</v>
          </cell>
        </row>
        <row r="110">
          <cell r="R110">
            <v>16485.150000000001</v>
          </cell>
        </row>
        <row r="111">
          <cell r="R111">
            <v>16485.150000000001</v>
          </cell>
        </row>
        <row r="112">
          <cell r="R112">
            <v>16485.150000000001</v>
          </cell>
        </row>
        <row r="113">
          <cell r="R113">
            <v>16485.150000000001</v>
          </cell>
        </row>
        <row r="114">
          <cell r="R114">
            <v>16485.150000000001</v>
          </cell>
        </row>
        <row r="115">
          <cell r="R115">
            <v>16485.150000000001</v>
          </cell>
        </row>
        <row r="116">
          <cell r="R116">
            <v>16485.150000000001</v>
          </cell>
        </row>
        <row r="117">
          <cell r="R117">
            <v>12170.25</v>
          </cell>
        </row>
        <row r="118">
          <cell r="R118">
            <v>13338.85</v>
          </cell>
        </row>
        <row r="119">
          <cell r="R119">
            <v>13338.85</v>
          </cell>
        </row>
        <row r="120">
          <cell r="R120">
            <v>17187.5</v>
          </cell>
        </row>
        <row r="121">
          <cell r="R121">
            <v>30156.25</v>
          </cell>
        </row>
        <row r="122">
          <cell r="R122">
            <v>59840</v>
          </cell>
        </row>
        <row r="123">
          <cell r="R123">
            <v>55000</v>
          </cell>
        </row>
        <row r="124">
          <cell r="R124">
            <v>30156.25</v>
          </cell>
        </row>
        <row r="125">
          <cell r="R125">
            <v>15857.4</v>
          </cell>
        </row>
        <row r="126">
          <cell r="R126">
            <v>15857.4</v>
          </cell>
        </row>
        <row r="127">
          <cell r="R127">
            <v>15857.4</v>
          </cell>
        </row>
        <row r="128">
          <cell r="R128">
            <v>15857.4</v>
          </cell>
        </row>
        <row r="129">
          <cell r="R129">
            <v>15857.4</v>
          </cell>
        </row>
        <row r="130">
          <cell r="R130">
            <v>15857.4</v>
          </cell>
        </row>
        <row r="131">
          <cell r="R131">
            <v>15857.4</v>
          </cell>
        </row>
        <row r="132">
          <cell r="R132">
            <v>15857.4</v>
          </cell>
        </row>
        <row r="133">
          <cell r="R133">
            <v>15857.4</v>
          </cell>
        </row>
        <row r="134">
          <cell r="R134">
            <v>57557.5</v>
          </cell>
        </row>
        <row r="135">
          <cell r="R135">
            <v>7277.72</v>
          </cell>
        </row>
        <row r="136">
          <cell r="R136">
            <v>6956.88</v>
          </cell>
        </row>
        <row r="137">
          <cell r="R137">
            <v>6956.88</v>
          </cell>
        </row>
        <row r="138">
          <cell r="R138">
            <v>7032.32</v>
          </cell>
        </row>
        <row r="139">
          <cell r="R139">
            <v>6956.88</v>
          </cell>
        </row>
        <row r="140">
          <cell r="R140">
            <v>6942.97</v>
          </cell>
        </row>
        <row r="141">
          <cell r="R141">
            <v>6602.56</v>
          </cell>
        </row>
        <row r="142">
          <cell r="R142">
            <v>7219.01</v>
          </cell>
        </row>
        <row r="143">
          <cell r="R143">
            <v>6942.97</v>
          </cell>
        </row>
        <row r="144">
          <cell r="R144">
            <v>6392.44</v>
          </cell>
        </row>
        <row r="145">
          <cell r="R145">
            <v>6261.88</v>
          </cell>
        </row>
        <row r="146">
          <cell r="R146">
            <v>6956.88</v>
          </cell>
        </row>
        <row r="147">
          <cell r="R147">
            <v>6695.51</v>
          </cell>
        </row>
        <row r="148">
          <cell r="R148">
            <v>7358.32</v>
          </cell>
        </row>
        <row r="149">
          <cell r="R149">
            <v>7358.32</v>
          </cell>
        </row>
        <row r="150">
          <cell r="R150">
            <v>8435.9599999999991</v>
          </cell>
        </row>
        <row r="151">
          <cell r="R151">
            <v>22402.5</v>
          </cell>
        </row>
        <row r="152">
          <cell r="R152">
            <v>22402.5</v>
          </cell>
        </row>
        <row r="153">
          <cell r="R153">
            <v>27360</v>
          </cell>
        </row>
        <row r="154">
          <cell r="R154">
            <v>630.17999999999995</v>
          </cell>
        </row>
        <row r="155">
          <cell r="R155">
            <v>630.09</v>
          </cell>
        </row>
        <row r="156">
          <cell r="R156">
            <v>630.09</v>
          </cell>
        </row>
        <row r="157">
          <cell r="R157">
            <v>630.09</v>
          </cell>
        </row>
        <row r="158">
          <cell r="R158">
            <v>630.09</v>
          </cell>
        </row>
        <row r="159">
          <cell r="R159">
            <v>766.64</v>
          </cell>
        </row>
        <row r="160">
          <cell r="R160">
            <v>619.92999999999995</v>
          </cell>
        </row>
        <row r="161">
          <cell r="R161">
            <v>619.92999999999995</v>
          </cell>
        </row>
        <row r="162">
          <cell r="R162">
            <v>619.92999999999995</v>
          </cell>
        </row>
        <row r="163">
          <cell r="R163">
            <v>619.92999999999995</v>
          </cell>
        </row>
        <row r="164">
          <cell r="R164">
            <v>619.92999999999995</v>
          </cell>
        </row>
        <row r="165">
          <cell r="R165">
            <v>301.92</v>
          </cell>
        </row>
        <row r="166">
          <cell r="R166">
            <v>315</v>
          </cell>
        </row>
        <row r="167">
          <cell r="R167">
            <v>3527.26</v>
          </cell>
        </row>
        <row r="168">
          <cell r="R168">
            <v>1500</v>
          </cell>
        </row>
        <row r="169">
          <cell r="R169">
            <v>170</v>
          </cell>
        </row>
        <row r="170">
          <cell r="R170">
            <v>301.92</v>
          </cell>
        </row>
        <row r="171">
          <cell r="R171">
            <v>4670.6899999999996</v>
          </cell>
        </row>
        <row r="172">
          <cell r="R172">
            <v>2288.8200000000002</v>
          </cell>
        </row>
        <row r="173">
          <cell r="R173">
            <v>2288.8200000000002</v>
          </cell>
        </row>
        <row r="174">
          <cell r="R174">
            <v>17510</v>
          </cell>
        </row>
        <row r="175">
          <cell r="R175">
            <v>17510</v>
          </cell>
        </row>
        <row r="176">
          <cell r="R176">
            <v>17510</v>
          </cell>
        </row>
        <row r="177">
          <cell r="R177">
            <v>17510</v>
          </cell>
        </row>
        <row r="178">
          <cell r="R178">
            <v>17510</v>
          </cell>
        </row>
        <row r="179">
          <cell r="R179">
            <v>17510</v>
          </cell>
        </row>
        <row r="180">
          <cell r="R180">
            <v>17510</v>
          </cell>
        </row>
        <row r="181">
          <cell r="R181">
            <v>17510</v>
          </cell>
        </row>
        <row r="182">
          <cell r="R182">
            <v>17510</v>
          </cell>
        </row>
        <row r="183">
          <cell r="R183">
            <v>17510</v>
          </cell>
        </row>
        <row r="184">
          <cell r="R184">
            <v>17510</v>
          </cell>
        </row>
        <row r="185">
          <cell r="R185">
            <v>17510</v>
          </cell>
        </row>
        <row r="186">
          <cell r="R186">
            <v>17510</v>
          </cell>
        </row>
        <row r="187">
          <cell r="R187">
            <v>17510</v>
          </cell>
        </row>
        <row r="188">
          <cell r="R188">
            <v>17510</v>
          </cell>
        </row>
        <row r="189">
          <cell r="R189">
            <v>17510</v>
          </cell>
        </row>
        <row r="190">
          <cell r="R190">
            <v>17510</v>
          </cell>
        </row>
        <row r="191">
          <cell r="R191">
            <v>19380</v>
          </cell>
        </row>
        <row r="192">
          <cell r="R192">
            <v>19380</v>
          </cell>
        </row>
        <row r="193">
          <cell r="R193">
            <v>18742.5</v>
          </cell>
        </row>
        <row r="194">
          <cell r="R194">
            <v>18742.5</v>
          </cell>
        </row>
        <row r="195">
          <cell r="R195">
            <v>18742.5</v>
          </cell>
        </row>
        <row r="196">
          <cell r="R196">
            <v>18742.5</v>
          </cell>
        </row>
        <row r="197">
          <cell r="R197">
            <v>18742.5</v>
          </cell>
        </row>
        <row r="198">
          <cell r="R198">
            <v>18742.5</v>
          </cell>
        </row>
        <row r="199">
          <cell r="R199">
            <v>18742.5</v>
          </cell>
        </row>
        <row r="200">
          <cell r="R200">
            <v>18742.5</v>
          </cell>
        </row>
        <row r="201">
          <cell r="R201">
            <v>18742.5</v>
          </cell>
        </row>
        <row r="202">
          <cell r="R202">
            <v>18742.5</v>
          </cell>
        </row>
        <row r="203">
          <cell r="R203">
            <v>60860</v>
          </cell>
        </row>
        <row r="204">
          <cell r="R204">
            <v>17510</v>
          </cell>
        </row>
        <row r="205">
          <cell r="R205">
            <v>17510</v>
          </cell>
        </row>
        <row r="206">
          <cell r="R206">
            <v>89127.8</v>
          </cell>
        </row>
        <row r="207">
          <cell r="R207">
            <v>17510</v>
          </cell>
        </row>
        <row r="208">
          <cell r="R208">
            <v>17510</v>
          </cell>
        </row>
        <row r="209">
          <cell r="R209">
            <v>17510</v>
          </cell>
        </row>
        <row r="210">
          <cell r="R210">
            <v>17510</v>
          </cell>
        </row>
        <row r="211">
          <cell r="R211">
            <v>17510</v>
          </cell>
        </row>
        <row r="212">
          <cell r="R212">
            <v>17510</v>
          </cell>
        </row>
        <row r="213">
          <cell r="R213">
            <v>17510</v>
          </cell>
        </row>
        <row r="214">
          <cell r="R214">
            <v>21758.75</v>
          </cell>
        </row>
        <row r="215">
          <cell r="R215">
            <v>21758.75</v>
          </cell>
        </row>
        <row r="216">
          <cell r="R216">
            <v>21758.75</v>
          </cell>
        </row>
        <row r="217">
          <cell r="R217">
            <v>21758.75</v>
          </cell>
        </row>
        <row r="218">
          <cell r="R218">
            <v>21758.75</v>
          </cell>
        </row>
        <row r="219">
          <cell r="R219">
            <v>21758.75</v>
          </cell>
        </row>
        <row r="220">
          <cell r="R220">
            <v>21758.75</v>
          </cell>
        </row>
        <row r="221">
          <cell r="R221">
            <v>21758.75</v>
          </cell>
        </row>
        <row r="222">
          <cell r="R222">
            <v>38870</v>
          </cell>
        </row>
        <row r="223">
          <cell r="R223">
            <v>21626.25</v>
          </cell>
        </row>
        <row r="224">
          <cell r="R224">
            <v>21626.25</v>
          </cell>
        </row>
        <row r="225">
          <cell r="R225">
            <v>21626.25</v>
          </cell>
        </row>
        <row r="226">
          <cell r="R226">
            <v>21626.25</v>
          </cell>
        </row>
        <row r="227">
          <cell r="R227">
            <v>21626.25</v>
          </cell>
        </row>
        <row r="228">
          <cell r="R228">
            <v>21626.25</v>
          </cell>
        </row>
        <row r="229">
          <cell r="R229">
            <v>21626.25</v>
          </cell>
        </row>
        <row r="230">
          <cell r="R230">
            <v>180</v>
          </cell>
        </row>
        <row r="231">
          <cell r="R231">
            <v>21626.25</v>
          </cell>
        </row>
        <row r="232">
          <cell r="R232">
            <v>66332.5</v>
          </cell>
        </row>
        <row r="233">
          <cell r="R233">
            <v>37180</v>
          </cell>
        </row>
        <row r="234">
          <cell r="R234">
            <v>37180</v>
          </cell>
        </row>
        <row r="235">
          <cell r="R235">
            <v>31600</v>
          </cell>
        </row>
        <row r="236">
          <cell r="R236">
            <v>18926.25</v>
          </cell>
        </row>
        <row r="237">
          <cell r="R237">
            <v>31600</v>
          </cell>
        </row>
        <row r="238">
          <cell r="R238">
            <v>66690</v>
          </cell>
        </row>
        <row r="239">
          <cell r="R239">
            <v>47430</v>
          </cell>
        </row>
        <row r="240">
          <cell r="R240">
            <v>21626.25</v>
          </cell>
        </row>
        <row r="241">
          <cell r="R241">
            <v>145</v>
          </cell>
        </row>
        <row r="242">
          <cell r="R242">
            <v>21626.25</v>
          </cell>
        </row>
        <row r="243">
          <cell r="R243">
            <v>24653.72</v>
          </cell>
        </row>
        <row r="244">
          <cell r="R244">
            <v>24653.72</v>
          </cell>
        </row>
        <row r="245">
          <cell r="R245">
            <v>24653.72</v>
          </cell>
        </row>
        <row r="246">
          <cell r="R246">
            <v>24653.72</v>
          </cell>
        </row>
        <row r="247">
          <cell r="R247">
            <v>24653.72</v>
          </cell>
        </row>
        <row r="248">
          <cell r="R248">
            <v>24653.72</v>
          </cell>
        </row>
        <row r="249">
          <cell r="R249">
            <v>24653.72</v>
          </cell>
        </row>
        <row r="250">
          <cell r="R250">
            <v>24653.72</v>
          </cell>
        </row>
        <row r="251">
          <cell r="R251">
            <v>7816.25</v>
          </cell>
        </row>
        <row r="252">
          <cell r="R252">
            <v>28488.75</v>
          </cell>
        </row>
        <row r="253">
          <cell r="R253">
            <v>12653.25</v>
          </cell>
        </row>
        <row r="254">
          <cell r="R254">
            <v>18027.5</v>
          </cell>
        </row>
        <row r="255">
          <cell r="R255">
            <v>25435.95</v>
          </cell>
        </row>
        <row r="256">
          <cell r="R256">
            <v>27423.75</v>
          </cell>
        </row>
        <row r="257">
          <cell r="R257">
            <v>27423.75</v>
          </cell>
        </row>
        <row r="258">
          <cell r="R258">
            <v>27423.75</v>
          </cell>
        </row>
        <row r="259">
          <cell r="R259">
            <v>65039.55</v>
          </cell>
        </row>
        <row r="260">
          <cell r="R260">
            <v>48477</v>
          </cell>
        </row>
        <row r="261">
          <cell r="R261">
            <v>2272.5</v>
          </cell>
        </row>
        <row r="262">
          <cell r="R262">
            <v>10854.5</v>
          </cell>
        </row>
        <row r="263">
          <cell r="R263">
            <v>10450.5</v>
          </cell>
        </row>
        <row r="264">
          <cell r="R264">
            <v>16460</v>
          </cell>
        </row>
        <row r="265">
          <cell r="R265">
            <v>76158.149999999994</v>
          </cell>
        </row>
        <row r="266">
          <cell r="R266">
            <v>76158.149999999994</v>
          </cell>
        </row>
        <row r="267">
          <cell r="R267">
            <v>48351.25</v>
          </cell>
        </row>
        <row r="268">
          <cell r="R268">
            <v>29845</v>
          </cell>
        </row>
        <row r="269">
          <cell r="R269">
            <v>29845</v>
          </cell>
        </row>
        <row r="270">
          <cell r="R270">
            <v>29845</v>
          </cell>
        </row>
        <row r="271">
          <cell r="R271">
            <v>29845</v>
          </cell>
        </row>
        <row r="272">
          <cell r="R272">
            <v>29845</v>
          </cell>
        </row>
        <row r="273">
          <cell r="R273">
            <v>192.5</v>
          </cell>
        </row>
        <row r="274">
          <cell r="R274">
            <v>29845</v>
          </cell>
        </row>
        <row r="275">
          <cell r="R275">
            <v>29845</v>
          </cell>
        </row>
        <row r="276">
          <cell r="R276">
            <v>29845</v>
          </cell>
        </row>
        <row r="277">
          <cell r="R277">
            <v>29845</v>
          </cell>
        </row>
        <row r="278">
          <cell r="R278">
            <v>29845</v>
          </cell>
        </row>
        <row r="279">
          <cell r="R279">
            <v>29845</v>
          </cell>
        </row>
        <row r="280">
          <cell r="R280">
            <v>29845</v>
          </cell>
        </row>
        <row r="281">
          <cell r="R281">
            <v>29845</v>
          </cell>
        </row>
        <row r="282">
          <cell r="R282">
            <v>29845</v>
          </cell>
        </row>
        <row r="283">
          <cell r="R283">
            <v>27287.5</v>
          </cell>
        </row>
        <row r="284">
          <cell r="R284">
            <v>31743.32</v>
          </cell>
        </row>
        <row r="285">
          <cell r="R285">
            <v>31743.32</v>
          </cell>
        </row>
        <row r="286">
          <cell r="R286">
            <v>28597.5</v>
          </cell>
        </row>
        <row r="287">
          <cell r="R287">
            <v>31996.5</v>
          </cell>
        </row>
        <row r="288">
          <cell r="R288">
            <v>31996.5</v>
          </cell>
        </row>
        <row r="289">
          <cell r="R289">
            <v>3597.5</v>
          </cell>
        </row>
        <row r="290">
          <cell r="R290">
            <v>3597.5</v>
          </cell>
        </row>
        <row r="291">
          <cell r="R291">
            <v>3597.5</v>
          </cell>
        </row>
        <row r="292">
          <cell r="R292">
            <v>8765.18</v>
          </cell>
        </row>
        <row r="293">
          <cell r="R293">
            <v>28597.5</v>
          </cell>
        </row>
        <row r="294">
          <cell r="R294">
            <v>25642.5</v>
          </cell>
        </row>
        <row r="295">
          <cell r="R295">
            <v>70487.39</v>
          </cell>
        </row>
        <row r="296">
          <cell r="R296">
            <v>115142.5</v>
          </cell>
        </row>
        <row r="297">
          <cell r="R297">
            <v>5875</v>
          </cell>
        </row>
        <row r="298">
          <cell r="R298">
            <v>1570</v>
          </cell>
        </row>
        <row r="299">
          <cell r="R299">
            <v>340</v>
          </cell>
        </row>
        <row r="300">
          <cell r="R300">
            <v>175</v>
          </cell>
        </row>
        <row r="301">
          <cell r="R301">
            <v>175</v>
          </cell>
        </row>
        <row r="302">
          <cell r="R302">
            <v>433.5</v>
          </cell>
        </row>
        <row r="303">
          <cell r="R303">
            <v>4370.2</v>
          </cell>
        </row>
        <row r="304">
          <cell r="R304">
            <v>5300</v>
          </cell>
        </row>
        <row r="305">
          <cell r="R305">
            <v>3670</v>
          </cell>
        </row>
        <row r="306">
          <cell r="R306">
            <v>460</v>
          </cell>
        </row>
        <row r="307">
          <cell r="R307">
            <v>2100</v>
          </cell>
        </row>
        <row r="308">
          <cell r="R308">
            <v>517.5</v>
          </cell>
        </row>
        <row r="309">
          <cell r="R309">
            <v>1050</v>
          </cell>
        </row>
        <row r="310">
          <cell r="R310">
            <v>460</v>
          </cell>
        </row>
        <row r="311">
          <cell r="R311">
            <v>1070</v>
          </cell>
        </row>
        <row r="312">
          <cell r="R312">
            <v>230</v>
          </cell>
        </row>
        <row r="313">
          <cell r="R313">
            <v>2100</v>
          </cell>
        </row>
        <row r="314">
          <cell r="R314">
            <v>160</v>
          </cell>
        </row>
        <row r="315">
          <cell r="R315">
            <v>1530</v>
          </cell>
        </row>
        <row r="316">
          <cell r="R316">
            <v>184</v>
          </cell>
        </row>
        <row r="317">
          <cell r="R317">
            <v>210</v>
          </cell>
        </row>
        <row r="318">
          <cell r="R318">
            <v>255</v>
          </cell>
        </row>
        <row r="319">
          <cell r="R319">
            <v>302.5</v>
          </cell>
        </row>
        <row r="320">
          <cell r="R320">
            <v>875</v>
          </cell>
        </row>
        <row r="321">
          <cell r="R321">
            <v>850</v>
          </cell>
        </row>
        <row r="322">
          <cell r="R322">
            <v>1123.5</v>
          </cell>
        </row>
        <row r="323">
          <cell r="R323">
            <v>1070</v>
          </cell>
        </row>
        <row r="324">
          <cell r="R324">
            <v>1135</v>
          </cell>
        </row>
        <row r="325">
          <cell r="R325">
            <v>830</v>
          </cell>
        </row>
        <row r="326">
          <cell r="R326">
            <v>2490</v>
          </cell>
        </row>
        <row r="327">
          <cell r="R327">
            <v>255</v>
          </cell>
        </row>
        <row r="328">
          <cell r="R328">
            <v>401</v>
          </cell>
        </row>
        <row r="329">
          <cell r="R329">
            <v>830</v>
          </cell>
        </row>
        <row r="330">
          <cell r="R330">
            <v>800</v>
          </cell>
        </row>
        <row r="331">
          <cell r="R331">
            <v>161.19999999999999</v>
          </cell>
        </row>
        <row r="332">
          <cell r="R332">
            <v>161.19999999999999</v>
          </cell>
        </row>
        <row r="333">
          <cell r="R333">
            <v>830</v>
          </cell>
        </row>
        <row r="334">
          <cell r="R334">
            <v>702</v>
          </cell>
        </row>
        <row r="335">
          <cell r="R335">
            <v>1384.66</v>
          </cell>
        </row>
        <row r="336">
          <cell r="R336">
            <v>161.19999999999999</v>
          </cell>
        </row>
        <row r="337">
          <cell r="R337">
            <v>830</v>
          </cell>
        </row>
        <row r="338">
          <cell r="R338">
            <v>161.19999999999999</v>
          </cell>
        </row>
        <row r="339">
          <cell r="R339">
            <v>2920</v>
          </cell>
        </row>
        <row r="340">
          <cell r="R340">
            <v>232.5</v>
          </cell>
        </row>
        <row r="341">
          <cell r="R341">
            <v>452.4</v>
          </cell>
        </row>
        <row r="342">
          <cell r="R342">
            <v>1225</v>
          </cell>
        </row>
        <row r="343">
          <cell r="R343">
            <v>610</v>
          </cell>
        </row>
        <row r="344">
          <cell r="R344">
            <v>1413.3</v>
          </cell>
        </row>
        <row r="345">
          <cell r="R345">
            <v>610</v>
          </cell>
        </row>
        <row r="346">
          <cell r="R346">
            <v>1530</v>
          </cell>
        </row>
        <row r="347">
          <cell r="R347">
            <v>220</v>
          </cell>
        </row>
        <row r="348">
          <cell r="R348">
            <v>1365</v>
          </cell>
        </row>
        <row r="349">
          <cell r="R349">
            <v>2964.63</v>
          </cell>
        </row>
        <row r="350">
          <cell r="R350">
            <v>2282.8000000000002</v>
          </cell>
        </row>
        <row r="351">
          <cell r="R351">
            <v>750</v>
          </cell>
        </row>
        <row r="352">
          <cell r="R352">
            <v>930</v>
          </cell>
        </row>
        <row r="353">
          <cell r="R353">
            <v>83.5</v>
          </cell>
        </row>
        <row r="354">
          <cell r="R354">
            <v>652.5</v>
          </cell>
        </row>
        <row r="355">
          <cell r="R355">
            <v>4237.8999999999996</v>
          </cell>
        </row>
        <row r="356">
          <cell r="R356">
            <v>2100</v>
          </cell>
        </row>
        <row r="357">
          <cell r="R357">
            <v>345</v>
          </cell>
        </row>
        <row r="358">
          <cell r="R358">
            <v>595.91999999999996</v>
          </cell>
        </row>
        <row r="359">
          <cell r="R359">
            <v>790</v>
          </cell>
        </row>
        <row r="360">
          <cell r="R360">
            <v>7030.5</v>
          </cell>
        </row>
        <row r="361">
          <cell r="R361">
            <v>580.04999999999995</v>
          </cell>
        </row>
        <row r="362">
          <cell r="R362">
            <v>2200</v>
          </cell>
        </row>
        <row r="363">
          <cell r="R363">
            <v>950</v>
          </cell>
        </row>
        <row r="364">
          <cell r="R364">
            <v>975</v>
          </cell>
        </row>
        <row r="365">
          <cell r="R365">
            <v>535</v>
          </cell>
        </row>
        <row r="366">
          <cell r="R366">
            <v>239</v>
          </cell>
        </row>
        <row r="367">
          <cell r="R367">
            <v>975</v>
          </cell>
        </row>
        <row r="368">
          <cell r="R368">
            <v>355</v>
          </cell>
        </row>
        <row r="369">
          <cell r="R369">
            <v>2163.8200000000002</v>
          </cell>
        </row>
        <row r="370">
          <cell r="R370">
            <v>1080</v>
          </cell>
        </row>
        <row r="371">
          <cell r="R371">
            <v>170</v>
          </cell>
        </row>
        <row r="372">
          <cell r="R372">
            <v>750</v>
          </cell>
        </row>
        <row r="373">
          <cell r="R373">
            <v>977.6</v>
          </cell>
        </row>
        <row r="374">
          <cell r="R374">
            <v>295</v>
          </cell>
        </row>
        <row r="375">
          <cell r="R375">
            <v>1440</v>
          </cell>
        </row>
        <row r="376">
          <cell r="R376">
            <v>2898.84</v>
          </cell>
        </row>
        <row r="377">
          <cell r="R377">
            <v>250</v>
          </cell>
        </row>
        <row r="378">
          <cell r="R378">
            <v>250</v>
          </cell>
        </row>
        <row r="379">
          <cell r="R379">
            <v>250</v>
          </cell>
        </row>
        <row r="380">
          <cell r="R380">
            <v>1660</v>
          </cell>
        </row>
        <row r="381">
          <cell r="R381">
            <v>267.5</v>
          </cell>
        </row>
        <row r="382">
          <cell r="R382">
            <v>240</v>
          </cell>
        </row>
        <row r="383">
          <cell r="R383">
            <v>1237.5</v>
          </cell>
        </row>
        <row r="384">
          <cell r="R384">
            <v>198</v>
          </cell>
        </row>
        <row r="385">
          <cell r="R385">
            <v>1250</v>
          </cell>
        </row>
        <row r="386">
          <cell r="R386">
            <v>1736.8</v>
          </cell>
        </row>
        <row r="387">
          <cell r="R387">
            <v>951.24</v>
          </cell>
        </row>
        <row r="388">
          <cell r="R388">
            <v>951.24</v>
          </cell>
        </row>
        <row r="389">
          <cell r="R389">
            <v>1594.5</v>
          </cell>
        </row>
        <row r="390">
          <cell r="R390">
            <v>2542.8000000000002</v>
          </cell>
        </row>
        <row r="391">
          <cell r="R391">
            <v>710</v>
          </cell>
        </row>
        <row r="392">
          <cell r="R392">
            <v>1974</v>
          </cell>
        </row>
        <row r="393">
          <cell r="R393">
            <v>1139.05</v>
          </cell>
        </row>
        <row r="394">
          <cell r="R394">
            <v>1504</v>
          </cell>
        </row>
        <row r="395">
          <cell r="R395">
            <v>222</v>
          </cell>
        </row>
        <row r="396">
          <cell r="R396">
            <v>535</v>
          </cell>
        </row>
        <row r="397">
          <cell r="R397">
            <v>2752.78</v>
          </cell>
        </row>
        <row r="398">
          <cell r="R398">
            <v>874.79</v>
          </cell>
        </row>
        <row r="399">
          <cell r="R399">
            <v>2760</v>
          </cell>
        </row>
        <row r="400">
          <cell r="R400">
            <v>2640</v>
          </cell>
        </row>
        <row r="401">
          <cell r="R401">
            <v>1602</v>
          </cell>
        </row>
        <row r="402">
          <cell r="R402">
            <v>1247.0899999999999</v>
          </cell>
        </row>
        <row r="403">
          <cell r="R403">
            <v>1602</v>
          </cell>
        </row>
        <row r="404">
          <cell r="R404">
            <v>1247.0899999999999</v>
          </cell>
        </row>
        <row r="405">
          <cell r="R405">
            <v>584.22</v>
          </cell>
        </row>
        <row r="406">
          <cell r="R406">
            <v>801</v>
          </cell>
        </row>
        <row r="407">
          <cell r="R407">
            <v>760</v>
          </cell>
        </row>
        <row r="408">
          <cell r="R408">
            <v>1121</v>
          </cell>
        </row>
        <row r="409">
          <cell r="R409">
            <v>1130</v>
          </cell>
        </row>
        <row r="410">
          <cell r="R410">
            <v>904.5</v>
          </cell>
        </row>
        <row r="411">
          <cell r="R411">
            <v>2500</v>
          </cell>
        </row>
        <row r="412">
          <cell r="R412">
            <v>254.2</v>
          </cell>
        </row>
        <row r="413">
          <cell r="R413">
            <v>729.6</v>
          </cell>
        </row>
        <row r="414">
          <cell r="R414">
            <v>281.75</v>
          </cell>
        </row>
        <row r="415">
          <cell r="R415">
            <v>198.37</v>
          </cell>
        </row>
        <row r="416">
          <cell r="R416">
            <v>611.27</v>
          </cell>
        </row>
        <row r="417">
          <cell r="R417">
            <v>198.37</v>
          </cell>
        </row>
        <row r="418">
          <cell r="R418">
            <v>611.27</v>
          </cell>
        </row>
        <row r="419">
          <cell r="R419">
            <v>336.75</v>
          </cell>
        </row>
        <row r="420">
          <cell r="R420">
            <v>537</v>
          </cell>
        </row>
        <row r="421">
          <cell r="R421">
            <v>91</v>
          </cell>
        </row>
        <row r="422">
          <cell r="R422">
            <v>826</v>
          </cell>
        </row>
        <row r="423">
          <cell r="R423">
            <v>524</v>
          </cell>
        </row>
        <row r="424">
          <cell r="R424">
            <v>729.5</v>
          </cell>
        </row>
        <row r="425">
          <cell r="R425">
            <v>1140</v>
          </cell>
        </row>
        <row r="426">
          <cell r="R426">
            <v>605</v>
          </cell>
        </row>
        <row r="427">
          <cell r="R427">
            <v>711.68</v>
          </cell>
        </row>
        <row r="428">
          <cell r="R428">
            <v>894.4</v>
          </cell>
        </row>
        <row r="429">
          <cell r="R429">
            <v>1330</v>
          </cell>
        </row>
        <row r="430">
          <cell r="R430">
            <v>676</v>
          </cell>
        </row>
        <row r="431">
          <cell r="R431">
            <v>676</v>
          </cell>
        </row>
        <row r="432">
          <cell r="R432">
            <v>1770</v>
          </cell>
        </row>
        <row r="433">
          <cell r="R433">
            <v>586.5</v>
          </cell>
        </row>
        <row r="434">
          <cell r="R434">
            <v>676</v>
          </cell>
        </row>
        <row r="435">
          <cell r="R435">
            <v>1220</v>
          </cell>
        </row>
        <row r="436">
          <cell r="R436">
            <v>676</v>
          </cell>
        </row>
        <row r="437">
          <cell r="R437">
            <v>1223.1199999999999</v>
          </cell>
        </row>
        <row r="438">
          <cell r="R438">
            <v>676</v>
          </cell>
        </row>
        <row r="439">
          <cell r="R439">
            <v>583.12</v>
          </cell>
        </row>
        <row r="440">
          <cell r="R440">
            <v>4324</v>
          </cell>
        </row>
        <row r="441">
          <cell r="R441">
            <v>260.04000000000002</v>
          </cell>
        </row>
        <row r="442">
          <cell r="R442">
            <v>1205.3599999999999</v>
          </cell>
        </row>
        <row r="443">
          <cell r="R443">
            <v>177.48</v>
          </cell>
        </row>
        <row r="444">
          <cell r="R444">
            <v>1368.5</v>
          </cell>
        </row>
        <row r="445">
          <cell r="R445">
            <v>650</v>
          </cell>
        </row>
        <row r="446">
          <cell r="R446">
            <v>1210</v>
          </cell>
        </row>
        <row r="447">
          <cell r="R447">
            <v>15054</v>
          </cell>
        </row>
        <row r="448">
          <cell r="R448">
            <v>626.08000000000004</v>
          </cell>
        </row>
        <row r="449">
          <cell r="R449">
            <v>626.08000000000004</v>
          </cell>
        </row>
        <row r="450">
          <cell r="R450">
            <v>626.08000000000004</v>
          </cell>
        </row>
        <row r="451">
          <cell r="R451">
            <v>626.08000000000004</v>
          </cell>
        </row>
        <row r="452">
          <cell r="R452">
            <v>626.08000000000004</v>
          </cell>
        </row>
        <row r="453">
          <cell r="R453">
            <v>626.08000000000004</v>
          </cell>
        </row>
        <row r="454">
          <cell r="R454">
            <v>636</v>
          </cell>
        </row>
        <row r="455">
          <cell r="R455">
            <v>673.5</v>
          </cell>
        </row>
        <row r="456">
          <cell r="R456">
            <v>1130</v>
          </cell>
        </row>
        <row r="457">
          <cell r="R457">
            <v>611.27</v>
          </cell>
        </row>
        <row r="458">
          <cell r="R458">
            <v>633.75</v>
          </cell>
        </row>
        <row r="459">
          <cell r="R459">
            <v>611.27</v>
          </cell>
        </row>
        <row r="460">
          <cell r="R460">
            <v>611.27</v>
          </cell>
        </row>
        <row r="461">
          <cell r="R461">
            <v>679.91</v>
          </cell>
        </row>
        <row r="462">
          <cell r="R462">
            <v>140</v>
          </cell>
        </row>
        <row r="463">
          <cell r="R463">
            <v>1909.44</v>
          </cell>
        </row>
        <row r="464">
          <cell r="R464">
            <v>1909.44</v>
          </cell>
        </row>
        <row r="465">
          <cell r="R465">
            <v>805</v>
          </cell>
        </row>
        <row r="466">
          <cell r="R466">
            <v>805</v>
          </cell>
        </row>
        <row r="467">
          <cell r="R467">
            <v>805</v>
          </cell>
        </row>
        <row r="468">
          <cell r="R468">
            <v>805</v>
          </cell>
        </row>
        <row r="469">
          <cell r="R469">
            <v>805</v>
          </cell>
        </row>
        <row r="470">
          <cell r="R470">
            <v>2249.62</v>
          </cell>
        </row>
        <row r="471">
          <cell r="R471">
            <v>962.5</v>
          </cell>
        </row>
        <row r="472">
          <cell r="R472">
            <v>731.5</v>
          </cell>
        </row>
        <row r="473">
          <cell r="R473">
            <v>731.5</v>
          </cell>
        </row>
        <row r="474">
          <cell r="R474">
            <v>731.5</v>
          </cell>
        </row>
        <row r="475">
          <cell r="R475">
            <v>731.5</v>
          </cell>
        </row>
        <row r="476">
          <cell r="R476">
            <v>731.5</v>
          </cell>
        </row>
        <row r="477">
          <cell r="R477">
            <v>731.5</v>
          </cell>
        </row>
        <row r="478">
          <cell r="R478">
            <v>748</v>
          </cell>
        </row>
        <row r="479">
          <cell r="R479">
            <v>719</v>
          </cell>
        </row>
        <row r="480">
          <cell r="R480">
            <v>719</v>
          </cell>
        </row>
        <row r="481">
          <cell r="R481">
            <v>719</v>
          </cell>
        </row>
        <row r="482">
          <cell r="R482">
            <v>719</v>
          </cell>
        </row>
        <row r="483">
          <cell r="R483">
            <v>719</v>
          </cell>
        </row>
        <row r="484">
          <cell r="R484">
            <v>719</v>
          </cell>
        </row>
        <row r="485">
          <cell r="R485">
            <v>719</v>
          </cell>
        </row>
        <row r="486">
          <cell r="R486">
            <v>304</v>
          </cell>
        </row>
        <row r="487">
          <cell r="R487">
            <v>726.5</v>
          </cell>
        </row>
        <row r="488">
          <cell r="R488">
            <v>726.5</v>
          </cell>
        </row>
        <row r="489">
          <cell r="R489">
            <v>726.5</v>
          </cell>
        </row>
        <row r="490">
          <cell r="R490">
            <v>726.5</v>
          </cell>
        </row>
        <row r="491">
          <cell r="R491">
            <v>726.5</v>
          </cell>
        </row>
        <row r="492">
          <cell r="R492">
            <v>726.5</v>
          </cell>
        </row>
        <row r="493">
          <cell r="R493">
            <v>726.5</v>
          </cell>
        </row>
        <row r="494">
          <cell r="R494">
            <v>678</v>
          </cell>
        </row>
        <row r="495">
          <cell r="R495">
            <v>678</v>
          </cell>
        </row>
        <row r="496">
          <cell r="R496">
            <v>678</v>
          </cell>
        </row>
        <row r="497">
          <cell r="R497">
            <v>678</v>
          </cell>
        </row>
        <row r="498">
          <cell r="R498">
            <v>968.76</v>
          </cell>
        </row>
        <row r="499">
          <cell r="R499">
            <v>684.75</v>
          </cell>
        </row>
        <row r="500">
          <cell r="R500">
            <v>684.75</v>
          </cell>
        </row>
        <row r="501">
          <cell r="R501">
            <v>684.75</v>
          </cell>
        </row>
        <row r="502">
          <cell r="R502">
            <v>807.75</v>
          </cell>
        </row>
        <row r="503">
          <cell r="R503">
            <v>807.75</v>
          </cell>
        </row>
        <row r="504">
          <cell r="R504">
            <v>959</v>
          </cell>
        </row>
        <row r="505">
          <cell r="R505">
            <v>624.9</v>
          </cell>
        </row>
        <row r="506">
          <cell r="R506">
            <v>624.9</v>
          </cell>
        </row>
        <row r="507">
          <cell r="R507">
            <v>624.9</v>
          </cell>
        </row>
        <row r="508">
          <cell r="R508">
            <v>624.9</v>
          </cell>
        </row>
        <row r="509">
          <cell r="R509">
            <v>624.9</v>
          </cell>
        </row>
        <row r="510">
          <cell r="R510">
            <v>624.9</v>
          </cell>
        </row>
        <row r="511">
          <cell r="R511">
            <v>624.9</v>
          </cell>
        </row>
        <row r="512">
          <cell r="R512">
            <v>624.9</v>
          </cell>
        </row>
        <row r="513">
          <cell r="R513">
            <v>607.5</v>
          </cell>
        </row>
        <row r="514">
          <cell r="R514">
            <v>607.5</v>
          </cell>
        </row>
        <row r="515">
          <cell r="R515">
            <v>3419</v>
          </cell>
        </row>
        <row r="516">
          <cell r="R516">
            <v>607.5</v>
          </cell>
        </row>
        <row r="517">
          <cell r="R517">
            <v>735</v>
          </cell>
        </row>
        <row r="518">
          <cell r="R518">
            <v>627.5</v>
          </cell>
        </row>
        <row r="519">
          <cell r="R519">
            <v>1534.9</v>
          </cell>
        </row>
        <row r="520">
          <cell r="R520">
            <v>1534.9</v>
          </cell>
        </row>
        <row r="521">
          <cell r="R521">
            <v>1534.9</v>
          </cell>
        </row>
        <row r="522">
          <cell r="R522">
            <v>607.77</v>
          </cell>
        </row>
        <row r="523">
          <cell r="R523">
            <v>607.77</v>
          </cell>
        </row>
        <row r="524">
          <cell r="R524">
            <v>607.77</v>
          </cell>
        </row>
        <row r="525">
          <cell r="R525">
            <v>636.27</v>
          </cell>
        </row>
        <row r="526">
          <cell r="R526">
            <v>607.77</v>
          </cell>
        </row>
        <row r="527">
          <cell r="R527">
            <v>627.5</v>
          </cell>
        </row>
        <row r="528">
          <cell r="R528">
            <v>627.5</v>
          </cell>
        </row>
        <row r="529">
          <cell r="R529">
            <v>0</v>
          </cell>
        </row>
        <row r="530">
          <cell r="R530">
            <v>627.5</v>
          </cell>
        </row>
        <row r="531">
          <cell r="R531">
            <v>627.5</v>
          </cell>
        </row>
        <row r="532">
          <cell r="R532">
            <v>712.9</v>
          </cell>
        </row>
        <row r="533">
          <cell r="R533">
            <v>624.9</v>
          </cell>
        </row>
        <row r="534">
          <cell r="R534">
            <v>624.9</v>
          </cell>
        </row>
        <row r="535">
          <cell r="R535">
            <v>624.9</v>
          </cell>
        </row>
        <row r="536">
          <cell r="R536">
            <v>624.9</v>
          </cell>
        </row>
        <row r="537">
          <cell r="R537">
            <v>624.9</v>
          </cell>
        </row>
        <row r="538">
          <cell r="R538">
            <v>624.9</v>
          </cell>
        </row>
        <row r="539">
          <cell r="R539">
            <v>946</v>
          </cell>
        </row>
        <row r="540">
          <cell r="R540">
            <v>735</v>
          </cell>
        </row>
        <row r="541">
          <cell r="R541">
            <v>548.83000000000004</v>
          </cell>
        </row>
        <row r="542">
          <cell r="R542">
            <v>548.83000000000004</v>
          </cell>
        </row>
        <row r="543">
          <cell r="R543">
            <v>548.84</v>
          </cell>
        </row>
        <row r="544">
          <cell r="R544">
            <v>548.83000000000004</v>
          </cell>
        </row>
        <row r="545">
          <cell r="R545">
            <v>548.83000000000004</v>
          </cell>
        </row>
        <row r="546">
          <cell r="R546">
            <v>548.83000000000004</v>
          </cell>
        </row>
        <row r="547">
          <cell r="R547">
            <v>825.97</v>
          </cell>
        </row>
        <row r="548">
          <cell r="R548">
            <v>825.97</v>
          </cell>
        </row>
        <row r="549">
          <cell r="R549">
            <v>825.98</v>
          </cell>
        </row>
        <row r="550">
          <cell r="R550">
            <v>548.87</v>
          </cell>
        </row>
        <row r="551">
          <cell r="R551">
            <v>548.83000000000004</v>
          </cell>
        </row>
        <row r="552">
          <cell r="R552">
            <v>548.83000000000004</v>
          </cell>
        </row>
        <row r="553">
          <cell r="R553">
            <v>548.83000000000004</v>
          </cell>
        </row>
        <row r="554">
          <cell r="R554">
            <v>548.83000000000004</v>
          </cell>
        </row>
        <row r="555">
          <cell r="R555">
            <v>548.83000000000004</v>
          </cell>
        </row>
        <row r="556">
          <cell r="R556">
            <v>548.83000000000004</v>
          </cell>
        </row>
        <row r="557">
          <cell r="R557">
            <v>548.83000000000004</v>
          </cell>
        </row>
        <row r="558">
          <cell r="R558">
            <v>548.83000000000004</v>
          </cell>
        </row>
        <row r="559">
          <cell r="R559">
            <v>548.83000000000004</v>
          </cell>
        </row>
        <row r="560">
          <cell r="R560">
            <v>548.83000000000004</v>
          </cell>
        </row>
        <row r="561">
          <cell r="R561">
            <v>2069.4</v>
          </cell>
        </row>
        <row r="562">
          <cell r="R562">
            <v>548.83000000000004</v>
          </cell>
        </row>
        <row r="563">
          <cell r="R563">
            <v>548.83000000000004</v>
          </cell>
        </row>
        <row r="564">
          <cell r="R564">
            <v>548.83000000000004</v>
          </cell>
        </row>
        <row r="565">
          <cell r="R565">
            <v>548.83000000000004</v>
          </cell>
        </row>
        <row r="566">
          <cell r="R566">
            <v>3077.46</v>
          </cell>
        </row>
        <row r="567">
          <cell r="R567">
            <v>6700</v>
          </cell>
        </row>
        <row r="568">
          <cell r="R568">
            <v>2640</v>
          </cell>
        </row>
        <row r="569">
          <cell r="R569">
            <v>916.65</v>
          </cell>
        </row>
        <row r="570">
          <cell r="R570">
            <v>916.65</v>
          </cell>
        </row>
        <row r="571">
          <cell r="R571">
            <v>916.65</v>
          </cell>
        </row>
        <row r="572">
          <cell r="R572">
            <v>916.65</v>
          </cell>
        </row>
        <row r="573">
          <cell r="R573">
            <v>916.65</v>
          </cell>
        </row>
        <row r="574">
          <cell r="R574">
            <v>678.5</v>
          </cell>
        </row>
        <row r="575">
          <cell r="R575">
            <v>825.97</v>
          </cell>
        </row>
        <row r="576">
          <cell r="R576">
            <v>818.71</v>
          </cell>
        </row>
        <row r="577">
          <cell r="R577">
            <v>571.46</v>
          </cell>
        </row>
        <row r="578">
          <cell r="R578">
            <v>105</v>
          </cell>
        </row>
        <row r="579">
          <cell r="R579">
            <v>571.46</v>
          </cell>
        </row>
        <row r="580">
          <cell r="R580">
            <v>571.46</v>
          </cell>
        </row>
        <row r="581">
          <cell r="R581">
            <v>571.46</v>
          </cell>
        </row>
        <row r="582">
          <cell r="R582">
            <v>571.46</v>
          </cell>
        </row>
        <row r="583">
          <cell r="R583">
            <v>571.46</v>
          </cell>
        </row>
        <row r="584">
          <cell r="R584">
            <v>571.46</v>
          </cell>
        </row>
        <row r="585">
          <cell r="R585">
            <v>571.46</v>
          </cell>
        </row>
        <row r="586">
          <cell r="R586">
            <v>744.89</v>
          </cell>
        </row>
        <row r="587">
          <cell r="R587">
            <v>571.46</v>
          </cell>
        </row>
        <row r="588">
          <cell r="R588">
            <v>571.46</v>
          </cell>
        </row>
        <row r="589">
          <cell r="R589">
            <v>571.46</v>
          </cell>
        </row>
        <row r="590">
          <cell r="R590">
            <v>571.46</v>
          </cell>
        </row>
        <row r="591">
          <cell r="R591">
            <v>571.46</v>
          </cell>
        </row>
        <row r="592">
          <cell r="R592">
            <v>571.46</v>
          </cell>
        </row>
        <row r="593">
          <cell r="R593">
            <v>571.46</v>
          </cell>
        </row>
        <row r="594">
          <cell r="R594">
            <v>571.46</v>
          </cell>
        </row>
        <row r="595">
          <cell r="R595">
            <v>571.46</v>
          </cell>
        </row>
        <row r="596">
          <cell r="R596">
            <v>571.46</v>
          </cell>
        </row>
        <row r="597">
          <cell r="R597">
            <v>571.46</v>
          </cell>
        </row>
        <row r="598">
          <cell r="R598">
            <v>571.46</v>
          </cell>
        </row>
        <row r="599">
          <cell r="R599">
            <v>571.46</v>
          </cell>
        </row>
        <row r="600">
          <cell r="R600">
            <v>571.46</v>
          </cell>
        </row>
        <row r="601">
          <cell r="R601">
            <v>674</v>
          </cell>
        </row>
        <row r="602">
          <cell r="R602">
            <v>674</v>
          </cell>
        </row>
        <row r="603">
          <cell r="R603">
            <v>674</v>
          </cell>
        </row>
        <row r="604">
          <cell r="R604">
            <v>1660.86</v>
          </cell>
        </row>
        <row r="605">
          <cell r="R605">
            <v>537.97</v>
          </cell>
        </row>
        <row r="606">
          <cell r="R606">
            <v>537.97</v>
          </cell>
        </row>
        <row r="607">
          <cell r="R607">
            <v>537.96</v>
          </cell>
        </row>
        <row r="608">
          <cell r="R608">
            <v>537.96</v>
          </cell>
        </row>
        <row r="609">
          <cell r="R609">
            <v>536.34</v>
          </cell>
        </row>
        <row r="610">
          <cell r="R610">
            <v>537.97</v>
          </cell>
        </row>
        <row r="611">
          <cell r="R611">
            <v>548.83000000000004</v>
          </cell>
        </row>
        <row r="612">
          <cell r="R612">
            <v>548.83000000000004</v>
          </cell>
        </row>
        <row r="613">
          <cell r="R613">
            <v>2064.92</v>
          </cell>
        </row>
        <row r="614">
          <cell r="R614">
            <v>6544</v>
          </cell>
        </row>
        <row r="615">
          <cell r="R615">
            <v>2282.94</v>
          </cell>
        </row>
        <row r="616">
          <cell r="R616">
            <v>543.4</v>
          </cell>
        </row>
        <row r="617">
          <cell r="R617">
            <v>543.4</v>
          </cell>
        </row>
        <row r="618">
          <cell r="R618">
            <v>543.4</v>
          </cell>
        </row>
        <row r="619">
          <cell r="R619">
            <v>1510</v>
          </cell>
        </row>
        <row r="620">
          <cell r="R620">
            <v>543.4</v>
          </cell>
        </row>
        <row r="621">
          <cell r="R621">
            <v>669.28</v>
          </cell>
        </row>
        <row r="622">
          <cell r="R622">
            <v>631.15</v>
          </cell>
        </row>
        <row r="623">
          <cell r="R623">
            <v>631.15</v>
          </cell>
        </row>
        <row r="624">
          <cell r="R624">
            <v>631.15</v>
          </cell>
        </row>
        <row r="625">
          <cell r="R625">
            <v>631.15</v>
          </cell>
        </row>
        <row r="626">
          <cell r="R626">
            <v>631.15</v>
          </cell>
        </row>
        <row r="627">
          <cell r="R627">
            <v>631.16999999999996</v>
          </cell>
        </row>
        <row r="628">
          <cell r="R628">
            <v>609.5</v>
          </cell>
        </row>
        <row r="629">
          <cell r="R629">
            <v>1449</v>
          </cell>
        </row>
        <row r="630">
          <cell r="R630">
            <v>609.5</v>
          </cell>
        </row>
        <row r="631">
          <cell r="R631">
            <v>609.5</v>
          </cell>
        </row>
        <row r="632">
          <cell r="R632">
            <v>609.5</v>
          </cell>
        </row>
        <row r="633">
          <cell r="R633">
            <v>569.25</v>
          </cell>
        </row>
        <row r="634">
          <cell r="R634">
            <v>601.6</v>
          </cell>
        </row>
        <row r="635">
          <cell r="R635">
            <v>554.27</v>
          </cell>
        </row>
        <row r="636">
          <cell r="R636">
            <v>554.27</v>
          </cell>
        </row>
        <row r="637">
          <cell r="R637">
            <v>554.27</v>
          </cell>
        </row>
        <row r="638">
          <cell r="R638">
            <v>554.27</v>
          </cell>
        </row>
        <row r="639">
          <cell r="R639">
            <v>554.27</v>
          </cell>
        </row>
        <row r="640">
          <cell r="R640">
            <v>554.27</v>
          </cell>
        </row>
        <row r="641">
          <cell r="R641">
            <v>554.26</v>
          </cell>
        </row>
        <row r="642">
          <cell r="R642">
            <v>927.05</v>
          </cell>
        </row>
        <row r="643">
          <cell r="R643">
            <v>642.41</v>
          </cell>
        </row>
        <row r="644">
          <cell r="R644">
            <v>642.41</v>
          </cell>
        </row>
        <row r="645">
          <cell r="R645">
            <v>642.41</v>
          </cell>
        </row>
        <row r="646">
          <cell r="R646">
            <v>642.41</v>
          </cell>
        </row>
        <row r="647">
          <cell r="R647">
            <v>642.4</v>
          </cell>
        </row>
        <row r="648">
          <cell r="R648">
            <v>707.5</v>
          </cell>
        </row>
        <row r="649">
          <cell r="R649">
            <v>1917.5</v>
          </cell>
        </row>
        <row r="650">
          <cell r="R650">
            <v>1917.5</v>
          </cell>
        </row>
        <row r="651">
          <cell r="R651">
            <v>971.2</v>
          </cell>
        </row>
        <row r="652">
          <cell r="R652">
            <v>971.2</v>
          </cell>
        </row>
        <row r="653">
          <cell r="R653">
            <v>971.2</v>
          </cell>
        </row>
        <row r="654">
          <cell r="R654">
            <v>971.2</v>
          </cell>
        </row>
        <row r="655">
          <cell r="R655">
            <v>971.2</v>
          </cell>
        </row>
        <row r="656">
          <cell r="R656">
            <v>734.89</v>
          </cell>
        </row>
        <row r="657">
          <cell r="R657">
            <v>703.65</v>
          </cell>
        </row>
        <row r="658">
          <cell r="R658">
            <v>703.65</v>
          </cell>
        </row>
        <row r="659">
          <cell r="R659">
            <v>2374.66</v>
          </cell>
        </row>
        <row r="660">
          <cell r="R660">
            <v>718.65</v>
          </cell>
        </row>
        <row r="661">
          <cell r="R661">
            <v>718.65</v>
          </cell>
        </row>
        <row r="662">
          <cell r="R662">
            <v>756.14</v>
          </cell>
        </row>
        <row r="663">
          <cell r="R663">
            <v>756.14</v>
          </cell>
        </row>
        <row r="664">
          <cell r="R664">
            <v>727.27</v>
          </cell>
        </row>
        <row r="665">
          <cell r="R665">
            <v>756.14</v>
          </cell>
        </row>
        <row r="666">
          <cell r="R666">
            <v>756.14</v>
          </cell>
        </row>
        <row r="667">
          <cell r="R667">
            <v>756.14</v>
          </cell>
        </row>
        <row r="668">
          <cell r="R668">
            <v>1578.77</v>
          </cell>
        </row>
        <row r="669">
          <cell r="R669">
            <v>724.9</v>
          </cell>
        </row>
        <row r="670">
          <cell r="R670">
            <v>724.9</v>
          </cell>
        </row>
        <row r="671">
          <cell r="R671">
            <v>616.5</v>
          </cell>
        </row>
        <row r="672">
          <cell r="R672">
            <v>616.5</v>
          </cell>
        </row>
        <row r="673">
          <cell r="R673">
            <v>566</v>
          </cell>
        </row>
        <row r="674">
          <cell r="R674">
            <v>566</v>
          </cell>
        </row>
        <row r="675">
          <cell r="R675">
            <v>546</v>
          </cell>
        </row>
        <row r="676">
          <cell r="R676">
            <v>546</v>
          </cell>
        </row>
        <row r="677">
          <cell r="R677">
            <v>546</v>
          </cell>
        </row>
        <row r="678">
          <cell r="R678">
            <v>475</v>
          </cell>
        </row>
        <row r="679">
          <cell r="R679">
            <v>475</v>
          </cell>
        </row>
        <row r="680">
          <cell r="R680">
            <v>475</v>
          </cell>
        </row>
        <row r="681">
          <cell r="R681">
            <v>1598.5</v>
          </cell>
        </row>
        <row r="682">
          <cell r="R682">
            <v>690</v>
          </cell>
        </row>
        <row r="683">
          <cell r="R683">
            <v>631.16</v>
          </cell>
        </row>
        <row r="684">
          <cell r="R684">
            <v>690</v>
          </cell>
        </row>
        <row r="685">
          <cell r="R685">
            <v>690</v>
          </cell>
        </row>
        <row r="686">
          <cell r="R686">
            <v>690</v>
          </cell>
        </row>
        <row r="687">
          <cell r="R687">
            <v>690</v>
          </cell>
        </row>
        <row r="688">
          <cell r="R688">
            <v>1690.5</v>
          </cell>
        </row>
        <row r="689">
          <cell r="R689">
            <v>632.5</v>
          </cell>
        </row>
        <row r="690">
          <cell r="R690">
            <v>632.5</v>
          </cell>
        </row>
        <row r="691">
          <cell r="R691">
            <v>632.5</v>
          </cell>
        </row>
        <row r="692">
          <cell r="R692">
            <v>511.75</v>
          </cell>
        </row>
        <row r="693">
          <cell r="R693">
            <v>632.5</v>
          </cell>
        </row>
        <row r="694">
          <cell r="R694">
            <v>527.1</v>
          </cell>
        </row>
        <row r="695">
          <cell r="R695">
            <v>79.06</v>
          </cell>
        </row>
        <row r="696">
          <cell r="R696">
            <v>527.1</v>
          </cell>
        </row>
        <row r="697">
          <cell r="R697">
            <v>79.06</v>
          </cell>
        </row>
        <row r="698">
          <cell r="R698">
            <v>619.85</v>
          </cell>
        </row>
        <row r="699">
          <cell r="R699">
            <v>619.85</v>
          </cell>
        </row>
        <row r="700">
          <cell r="R700">
            <v>619.85</v>
          </cell>
        </row>
        <row r="701">
          <cell r="R701">
            <v>1121.25</v>
          </cell>
        </row>
        <row r="702">
          <cell r="R702">
            <v>796.13</v>
          </cell>
        </row>
        <row r="703">
          <cell r="R703">
            <v>664.13</v>
          </cell>
        </row>
        <row r="704">
          <cell r="R704">
            <v>664.13</v>
          </cell>
        </row>
        <row r="705">
          <cell r="R705">
            <v>664.13</v>
          </cell>
        </row>
        <row r="706">
          <cell r="R706">
            <v>664.12</v>
          </cell>
        </row>
        <row r="707">
          <cell r="R707">
            <v>610</v>
          </cell>
        </row>
        <row r="708">
          <cell r="R708">
            <v>610</v>
          </cell>
        </row>
        <row r="709">
          <cell r="R709">
            <v>610</v>
          </cell>
        </row>
        <row r="710">
          <cell r="R710">
            <v>610</v>
          </cell>
        </row>
        <row r="711">
          <cell r="R711">
            <v>610</v>
          </cell>
        </row>
        <row r="712">
          <cell r="R712">
            <v>610</v>
          </cell>
        </row>
        <row r="713">
          <cell r="R713">
            <v>610</v>
          </cell>
        </row>
        <row r="714">
          <cell r="R714">
            <v>590</v>
          </cell>
        </row>
        <row r="715">
          <cell r="R715">
            <v>590</v>
          </cell>
        </row>
        <row r="716">
          <cell r="R716">
            <v>590</v>
          </cell>
        </row>
        <row r="717">
          <cell r="R717">
            <v>590</v>
          </cell>
        </row>
        <row r="718">
          <cell r="R718">
            <v>590</v>
          </cell>
        </row>
        <row r="719">
          <cell r="R719">
            <v>644</v>
          </cell>
        </row>
        <row r="720">
          <cell r="R720">
            <v>644</v>
          </cell>
        </row>
        <row r="721">
          <cell r="R721">
            <v>664.13</v>
          </cell>
        </row>
        <row r="722">
          <cell r="R722">
            <v>664.13</v>
          </cell>
        </row>
        <row r="723">
          <cell r="R723">
            <v>664.13</v>
          </cell>
        </row>
        <row r="724">
          <cell r="R724">
            <v>664.13</v>
          </cell>
        </row>
        <row r="725">
          <cell r="R725">
            <v>894.13</v>
          </cell>
        </row>
        <row r="726">
          <cell r="R726">
            <v>3416.39</v>
          </cell>
        </row>
        <row r="727">
          <cell r="R727">
            <v>1320</v>
          </cell>
        </row>
        <row r="728">
          <cell r="R728">
            <v>664.13</v>
          </cell>
        </row>
        <row r="729">
          <cell r="R729">
            <v>529.78</v>
          </cell>
        </row>
        <row r="730">
          <cell r="R730">
            <v>1575.86</v>
          </cell>
        </row>
        <row r="731">
          <cell r="R731">
            <v>644</v>
          </cell>
        </row>
        <row r="732">
          <cell r="R732">
            <v>566.38</v>
          </cell>
        </row>
        <row r="733">
          <cell r="R733">
            <v>566.38</v>
          </cell>
        </row>
        <row r="734">
          <cell r="R734">
            <v>566.38</v>
          </cell>
        </row>
        <row r="735">
          <cell r="R735">
            <v>566.38</v>
          </cell>
        </row>
        <row r="736">
          <cell r="R736">
            <v>566.38</v>
          </cell>
        </row>
        <row r="737">
          <cell r="R737">
            <v>566.38</v>
          </cell>
        </row>
        <row r="738">
          <cell r="R738">
            <v>566.38</v>
          </cell>
        </row>
        <row r="739">
          <cell r="R739">
            <v>566.38</v>
          </cell>
        </row>
        <row r="740">
          <cell r="R740">
            <v>566.38</v>
          </cell>
        </row>
        <row r="741">
          <cell r="R741">
            <v>619.85</v>
          </cell>
        </row>
        <row r="742">
          <cell r="R742">
            <v>619.85</v>
          </cell>
        </row>
        <row r="743">
          <cell r="R743">
            <v>619.85</v>
          </cell>
        </row>
        <row r="744">
          <cell r="R744">
            <v>619.85</v>
          </cell>
        </row>
        <row r="745">
          <cell r="R745">
            <v>619.85</v>
          </cell>
        </row>
        <row r="746">
          <cell r="R746">
            <v>547.75</v>
          </cell>
        </row>
        <row r="747">
          <cell r="R747">
            <v>547.75</v>
          </cell>
        </row>
        <row r="748">
          <cell r="R748">
            <v>687.4</v>
          </cell>
        </row>
        <row r="749">
          <cell r="R749">
            <v>920</v>
          </cell>
        </row>
        <row r="750">
          <cell r="R750">
            <v>718.75</v>
          </cell>
        </row>
        <row r="751">
          <cell r="R751">
            <v>687.13</v>
          </cell>
        </row>
        <row r="752">
          <cell r="R752">
            <v>687.13</v>
          </cell>
        </row>
        <row r="753">
          <cell r="R753">
            <v>687.13</v>
          </cell>
        </row>
        <row r="754">
          <cell r="R754">
            <v>687.13</v>
          </cell>
        </row>
        <row r="755">
          <cell r="R755">
            <v>687.12</v>
          </cell>
        </row>
        <row r="756">
          <cell r="R756">
            <v>687.12</v>
          </cell>
        </row>
        <row r="757">
          <cell r="R757">
            <v>568.5</v>
          </cell>
        </row>
        <row r="758">
          <cell r="R758">
            <v>568.5</v>
          </cell>
        </row>
        <row r="759">
          <cell r="R759">
            <v>568.5</v>
          </cell>
        </row>
        <row r="760">
          <cell r="R760">
            <v>765</v>
          </cell>
        </row>
        <row r="761">
          <cell r="R761">
            <v>610</v>
          </cell>
        </row>
        <row r="762">
          <cell r="R762">
            <v>610</v>
          </cell>
        </row>
        <row r="763">
          <cell r="R763">
            <v>610</v>
          </cell>
        </row>
        <row r="764">
          <cell r="R764">
            <v>945</v>
          </cell>
        </row>
        <row r="765">
          <cell r="R765">
            <v>945</v>
          </cell>
        </row>
        <row r="766">
          <cell r="R766">
            <v>613.12</v>
          </cell>
        </row>
        <row r="767">
          <cell r="R767">
            <v>613.12</v>
          </cell>
        </row>
        <row r="768">
          <cell r="R768">
            <v>613.12</v>
          </cell>
        </row>
        <row r="769">
          <cell r="R769">
            <v>613.12</v>
          </cell>
        </row>
        <row r="770">
          <cell r="R770">
            <v>613.12</v>
          </cell>
        </row>
        <row r="771">
          <cell r="R771">
            <v>687.13</v>
          </cell>
        </row>
        <row r="772">
          <cell r="R772">
            <v>687.13</v>
          </cell>
        </row>
        <row r="773">
          <cell r="R773">
            <v>687.13</v>
          </cell>
        </row>
        <row r="774">
          <cell r="R774">
            <v>687.13</v>
          </cell>
        </row>
        <row r="775">
          <cell r="R775">
            <v>343.1</v>
          </cell>
        </row>
        <row r="776">
          <cell r="R776">
            <v>343.1</v>
          </cell>
        </row>
        <row r="777">
          <cell r="R777">
            <v>613.12</v>
          </cell>
        </row>
        <row r="778">
          <cell r="R778">
            <v>613.12</v>
          </cell>
        </row>
        <row r="779">
          <cell r="R779">
            <v>613.12</v>
          </cell>
        </row>
        <row r="780">
          <cell r="R780">
            <v>613.12</v>
          </cell>
        </row>
        <row r="781">
          <cell r="R781">
            <v>613.12</v>
          </cell>
        </row>
        <row r="782">
          <cell r="R782">
            <v>613.12</v>
          </cell>
        </row>
        <row r="783">
          <cell r="R783">
            <v>613.12</v>
          </cell>
        </row>
        <row r="784">
          <cell r="R784">
            <v>613.12</v>
          </cell>
        </row>
        <row r="785">
          <cell r="R785">
            <v>613.12</v>
          </cell>
        </row>
        <row r="786">
          <cell r="R786">
            <v>678.5</v>
          </cell>
        </row>
        <row r="787">
          <cell r="R787">
            <v>678.5</v>
          </cell>
        </row>
        <row r="788">
          <cell r="R788">
            <v>1204.6300000000001</v>
          </cell>
        </row>
        <row r="789">
          <cell r="R789">
            <v>626.33000000000004</v>
          </cell>
        </row>
        <row r="790">
          <cell r="R790">
            <v>184</v>
          </cell>
        </row>
        <row r="791">
          <cell r="R791">
            <v>793.5</v>
          </cell>
        </row>
        <row r="792">
          <cell r="R792">
            <v>1403</v>
          </cell>
        </row>
        <row r="793">
          <cell r="R793">
            <v>561.6</v>
          </cell>
        </row>
        <row r="794">
          <cell r="R794">
            <v>561.6</v>
          </cell>
        </row>
        <row r="795">
          <cell r="R795">
            <v>561.6</v>
          </cell>
        </row>
        <row r="796">
          <cell r="R796">
            <v>561.6</v>
          </cell>
        </row>
        <row r="797">
          <cell r="R797">
            <v>568.5</v>
          </cell>
        </row>
        <row r="798">
          <cell r="R798">
            <v>568.5</v>
          </cell>
        </row>
        <row r="799">
          <cell r="R799">
            <v>568.5</v>
          </cell>
        </row>
        <row r="800">
          <cell r="R800">
            <v>568.5</v>
          </cell>
        </row>
        <row r="801">
          <cell r="R801">
            <v>510</v>
          </cell>
        </row>
        <row r="802">
          <cell r="R802">
            <v>510</v>
          </cell>
        </row>
        <row r="803">
          <cell r="R803">
            <v>754</v>
          </cell>
        </row>
        <row r="804">
          <cell r="R804">
            <v>561.6</v>
          </cell>
        </row>
        <row r="805">
          <cell r="R805">
            <v>561.6</v>
          </cell>
        </row>
        <row r="806">
          <cell r="R806">
            <v>561.6</v>
          </cell>
        </row>
        <row r="807">
          <cell r="R807">
            <v>561.6</v>
          </cell>
        </row>
        <row r="808">
          <cell r="R808">
            <v>561.6</v>
          </cell>
        </row>
        <row r="809">
          <cell r="R809">
            <v>561.6</v>
          </cell>
        </row>
        <row r="810">
          <cell r="R810">
            <v>561.6</v>
          </cell>
        </row>
        <row r="811">
          <cell r="R811">
            <v>1410.4</v>
          </cell>
        </row>
        <row r="812">
          <cell r="R812">
            <v>769.89</v>
          </cell>
        </row>
        <row r="813">
          <cell r="R813">
            <v>741.75</v>
          </cell>
        </row>
        <row r="814">
          <cell r="R814">
            <v>741.75</v>
          </cell>
        </row>
        <row r="815">
          <cell r="R815">
            <v>649.75</v>
          </cell>
        </row>
        <row r="816">
          <cell r="R816">
            <v>649.75</v>
          </cell>
        </row>
        <row r="817">
          <cell r="R817">
            <v>4393</v>
          </cell>
        </row>
        <row r="818">
          <cell r="R818">
            <v>684.25</v>
          </cell>
        </row>
        <row r="819">
          <cell r="R819">
            <v>560</v>
          </cell>
        </row>
        <row r="820">
          <cell r="R820">
            <v>560</v>
          </cell>
        </row>
        <row r="821">
          <cell r="R821">
            <v>2094.5500000000002</v>
          </cell>
        </row>
        <row r="822">
          <cell r="R822">
            <v>595.70000000000005</v>
          </cell>
        </row>
        <row r="823">
          <cell r="R823">
            <v>595.70000000000005</v>
          </cell>
        </row>
        <row r="824">
          <cell r="R824">
            <v>595.70000000000005</v>
          </cell>
        </row>
        <row r="825">
          <cell r="R825">
            <v>595.70000000000005</v>
          </cell>
        </row>
        <row r="826">
          <cell r="R826">
            <v>595.70000000000005</v>
          </cell>
        </row>
        <row r="827">
          <cell r="R827">
            <v>595.70000000000005</v>
          </cell>
        </row>
        <row r="828">
          <cell r="R828">
            <v>595.70000000000005</v>
          </cell>
        </row>
        <row r="829">
          <cell r="R829">
            <v>595.70000000000005</v>
          </cell>
        </row>
        <row r="830">
          <cell r="R830">
            <v>595.70000000000005</v>
          </cell>
        </row>
        <row r="831">
          <cell r="R831">
            <v>595.70000000000005</v>
          </cell>
        </row>
        <row r="832">
          <cell r="R832">
            <v>595.70000000000005</v>
          </cell>
        </row>
        <row r="833">
          <cell r="R833">
            <v>595.70000000000005</v>
          </cell>
        </row>
        <row r="834">
          <cell r="R834">
            <v>595.70000000000005</v>
          </cell>
        </row>
        <row r="835">
          <cell r="R835">
            <v>595.70000000000005</v>
          </cell>
        </row>
        <row r="836">
          <cell r="R836">
            <v>595.70000000000005</v>
          </cell>
        </row>
        <row r="837">
          <cell r="R837">
            <v>595.70000000000005</v>
          </cell>
        </row>
        <row r="838">
          <cell r="R838">
            <v>595.70000000000005</v>
          </cell>
        </row>
        <row r="839">
          <cell r="R839">
            <v>595.70000000000005</v>
          </cell>
        </row>
        <row r="840">
          <cell r="R840">
            <v>1410.4</v>
          </cell>
        </row>
        <row r="841">
          <cell r="R841">
            <v>85</v>
          </cell>
        </row>
        <row r="842">
          <cell r="R842">
            <v>515.29999999999995</v>
          </cell>
        </row>
        <row r="843">
          <cell r="R843">
            <v>690</v>
          </cell>
        </row>
        <row r="844">
          <cell r="R844">
            <v>690</v>
          </cell>
        </row>
        <row r="845">
          <cell r="R845">
            <v>1722.33</v>
          </cell>
        </row>
        <row r="846">
          <cell r="R846">
            <v>650</v>
          </cell>
        </row>
        <row r="847">
          <cell r="R847">
            <v>650</v>
          </cell>
        </row>
        <row r="848">
          <cell r="R848">
            <v>560</v>
          </cell>
        </row>
        <row r="849">
          <cell r="R849">
            <v>733.15</v>
          </cell>
        </row>
        <row r="850">
          <cell r="R850">
            <v>733.15</v>
          </cell>
        </row>
        <row r="851">
          <cell r="R851">
            <v>733.15</v>
          </cell>
        </row>
        <row r="852">
          <cell r="R852">
            <v>733.15</v>
          </cell>
        </row>
        <row r="853">
          <cell r="R853">
            <v>733.15</v>
          </cell>
        </row>
        <row r="854">
          <cell r="R854">
            <v>707.25</v>
          </cell>
        </row>
        <row r="855">
          <cell r="R855">
            <v>1547.05</v>
          </cell>
        </row>
        <row r="856">
          <cell r="R856">
            <v>754.29</v>
          </cell>
        </row>
        <row r="857">
          <cell r="R857">
            <v>754.29</v>
          </cell>
        </row>
        <row r="858">
          <cell r="R858">
            <v>754.29</v>
          </cell>
        </row>
        <row r="859">
          <cell r="R859">
            <v>626.5</v>
          </cell>
        </row>
        <row r="860">
          <cell r="R860">
            <v>680</v>
          </cell>
        </row>
        <row r="861">
          <cell r="R861">
            <v>680</v>
          </cell>
        </row>
        <row r="862">
          <cell r="R862">
            <v>680</v>
          </cell>
        </row>
        <row r="863">
          <cell r="R863">
            <v>680</v>
          </cell>
        </row>
        <row r="864">
          <cell r="R864">
            <v>680</v>
          </cell>
        </row>
        <row r="865">
          <cell r="R865">
            <v>680</v>
          </cell>
        </row>
        <row r="866">
          <cell r="R866">
            <v>680</v>
          </cell>
        </row>
        <row r="867">
          <cell r="R867">
            <v>699.2</v>
          </cell>
        </row>
        <row r="868">
          <cell r="R868">
            <v>3122.91</v>
          </cell>
        </row>
        <row r="869">
          <cell r="R869">
            <v>1736.5</v>
          </cell>
        </row>
        <row r="870">
          <cell r="R870">
            <v>980</v>
          </cell>
        </row>
        <row r="871">
          <cell r="R871">
            <v>547.75</v>
          </cell>
        </row>
        <row r="872">
          <cell r="R872">
            <v>665</v>
          </cell>
        </row>
        <row r="873">
          <cell r="R873">
            <v>980</v>
          </cell>
        </row>
        <row r="874">
          <cell r="R874">
            <v>980</v>
          </cell>
        </row>
        <row r="875">
          <cell r="R875">
            <v>25</v>
          </cell>
        </row>
        <row r="876">
          <cell r="R876">
            <v>0</v>
          </cell>
        </row>
        <row r="877">
          <cell r="R877">
            <v>0</v>
          </cell>
        </row>
        <row r="878">
          <cell r="R878">
            <v>729</v>
          </cell>
        </row>
        <row r="879">
          <cell r="R879">
            <v>152.5</v>
          </cell>
        </row>
        <row r="880">
          <cell r="R880">
            <v>237.6</v>
          </cell>
        </row>
        <row r="881">
          <cell r="R881">
            <v>3837.81</v>
          </cell>
        </row>
        <row r="882">
          <cell r="R882">
            <v>2080</v>
          </cell>
        </row>
        <row r="883">
          <cell r="R883">
            <v>2080.8000000000002</v>
          </cell>
        </row>
        <row r="884">
          <cell r="R884">
            <v>2080</v>
          </cell>
        </row>
        <row r="885">
          <cell r="R885">
            <v>1602</v>
          </cell>
        </row>
        <row r="886">
          <cell r="R886">
            <v>993.51</v>
          </cell>
        </row>
        <row r="887">
          <cell r="R887">
            <v>17496</v>
          </cell>
        </row>
        <row r="888">
          <cell r="R888">
            <v>2002.5</v>
          </cell>
        </row>
        <row r="889">
          <cell r="R889">
            <v>949</v>
          </cell>
        </row>
        <row r="890">
          <cell r="R890">
            <v>1456</v>
          </cell>
        </row>
        <row r="891">
          <cell r="R891">
            <v>1880</v>
          </cell>
        </row>
        <row r="892">
          <cell r="R892">
            <v>1840</v>
          </cell>
        </row>
        <row r="893">
          <cell r="R893">
            <v>1594.5</v>
          </cell>
        </row>
        <row r="894">
          <cell r="R894">
            <v>1913.6</v>
          </cell>
        </row>
        <row r="895">
          <cell r="R895">
            <v>1913.6</v>
          </cell>
        </row>
        <row r="896">
          <cell r="R896">
            <v>70</v>
          </cell>
        </row>
        <row r="897">
          <cell r="R897">
            <v>2670</v>
          </cell>
        </row>
        <row r="898">
          <cell r="R898">
            <v>599.95000000000005</v>
          </cell>
        </row>
        <row r="899">
          <cell r="R899">
            <v>1410</v>
          </cell>
        </row>
        <row r="900">
          <cell r="R900">
            <v>1050</v>
          </cell>
        </row>
        <row r="901">
          <cell r="R901">
            <v>960</v>
          </cell>
        </row>
        <row r="902">
          <cell r="R902">
            <v>490</v>
          </cell>
        </row>
        <row r="903">
          <cell r="R903">
            <v>1833.47</v>
          </cell>
        </row>
        <row r="904">
          <cell r="R904">
            <v>1833.47</v>
          </cell>
        </row>
        <row r="905">
          <cell r="R905">
            <v>538.55999999999995</v>
          </cell>
        </row>
        <row r="906">
          <cell r="R906">
            <v>605</v>
          </cell>
        </row>
        <row r="907">
          <cell r="R907">
            <v>0</v>
          </cell>
        </row>
        <row r="908">
          <cell r="R908">
            <v>0</v>
          </cell>
        </row>
        <row r="909">
          <cell r="R909">
            <v>0</v>
          </cell>
        </row>
        <row r="910">
          <cell r="R910">
            <v>0</v>
          </cell>
        </row>
        <row r="911">
          <cell r="R911">
            <v>0</v>
          </cell>
        </row>
        <row r="912">
          <cell r="R912">
            <v>0</v>
          </cell>
        </row>
        <row r="913">
          <cell r="R913">
            <v>0</v>
          </cell>
        </row>
        <row r="914">
          <cell r="R914">
            <v>0</v>
          </cell>
        </row>
        <row r="915">
          <cell r="R915">
            <v>0</v>
          </cell>
        </row>
        <row r="916">
          <cell r="R916">
            <v>0</v>
          </cell>
        </row>
        <row r="917">
          <cell r="R917">
            <v>0</v>
          </cell>
        </row>
        <row r="918">
          <cell r="R918">
            <v>0</v>
          </cell>
        </row>
        <row r="919">
          <cell r="R919">
            <v>0</v>
          </cell>
        </row>
        <row r="920">
          <cell r="R920">
            <v>0</v>
          </cell>
        </row>
        <row r="921">
          <cell r="R921">
            <v>0</v>
          </cell>
        </row>
        <row r="922">
          <cell r="R922">
            <v>0</v>
          </cell>
        </row>
        <row r="923">
          <cell r="R923">
            <v>0</v>
          </cell>
        </row>
        <row r="924">
          <cell r="R924">
            <v>0</v>
          </cell>
        </row>
        <row r="925">
          <cell r="R925">
            <v>0</v>
          </cell>
        </row>
        <row r="926">
          <cell r="R926">
            <v>0</v>
          </cell>
        </row>
        <row r="927">
          <cell r="R927">
            <v>0</v>
          </cell>
        </row>
        <row r="928">
          <cell r="R928">
            <v>0</v>
          </cell>
        </row>
        <row r="929">
          <cell r="R929">
            <v>0</v>
          </cell>
        </row>
        <row r="930">
          <cell r="R930">
            <v>0</v>
          </cell>
        </row>
        <row r="931">
          <cell r="R931">
            <v>0</v>
          </cell>
        </row>
        <row r="932">
          <cell r="R932">
            <v>0</v>
          </cell>
        </row>
        <row r="933">
          <cell r="R933">
            <v>0</v>
          </cell>
        </row>
        <row r="934">
          <cell r="R934">
            <v>0</v>
          </cell>
        </row>
        <row r="935">
          <cell r="R935">
            <v>0</v>
          </cell>
        </row>
        <row r="936">
          <cell r="R936">
            <v>0</v>
          </cell>
        </row>
        <row r="937">
          <cell r="R937">
            <v>0</v>
          </cell>
        </row>
        <row r="938">
          <cell r="R938">
            <v>0</v>
          </cell>
        </row>
        <row r="939">
          <cell r="R939">
            <v>0</v>
          </cell>
        </row>
        <row r="940">
          <cell r="R940">
            <v>0</v>
          </cell>
        </row>
        <row r="941">
          <cell r="R941">
            <v>0</v>
          </cell>
        </row>
        <row r="942">
          <cell r="R942">
            <v>0</v>
          </cell>
        </row>
        <row r="943">
          <cell r="R943">
            <v>0</v>
          </cell>
        </row>
        <row r="944">
          <cell r="R944">
            <v>0</v>
          </cell>
        </row>
        <row r="945">
          <cell r="R945">
            <v>0</v>
          </cell>
        </row>
        <row r="946">
          <cell r="R946">
            <v>0</v>
          </cell>
        </row>
        <row r="947">
          <cell r="R947">
            <v>0</v>
          </cell>
        </row>
        <row r="948">
          <cell r="R948">
            <v>0</v>
          </cell>
        </row>
        <row r="949">
          <cell r="R949">
            <v>0</v>
          </cell>
        </row>
        <row r="950">
          <cell r="R950">
            <v>0</v>
          </cell>
        </row>
        <row r="951">
          <cell r="R951">
            <v>0</v>
          </cell>
        </row>
        <row r="952">
          <cell r="R952">
            <v>0</v>
          </cell>
        </row>
        <row r="953">
          <cell r="R953">
            <v>0</v>
          </cell>
        </row>
        <row r="954">
          <cell r="R954">
            <v>0</v>
          </cell>
        </row>
        <row r="955">
          <cell r="R955">
            <v>0</v>
          </cell>
        </row>
        <row r="956">
          <cell r="R956">
            <v>0</v>
          </cell>
        </row>
        <row r="957">
          <cell r="R957">
            <v>0</v>
          </cell>
        </row>
        <row r="958">
          <cell r="R958">
            <v>0</v>
          </cell>
        </row>
        <row r="959">
          <cell r="R959">
            <v>0</v>
          </cell>
        </row>
        <row r="960">
          <cell r="R960">
            <v>0</v>
          </cell>
        </row>
        <row r="961">
          <cell r="R961">
            <v>0</v>
          </cell>
        </row>
        <row r="962">
          <cell r="R962">
            <v>0</v>
          </cell>
        </row>
        <row r="963">
          <cell r="R963">
            <v>135.13</v>
          </cell>
        </row>
        <row r="964">
          <cell r="R964">
            <v>211</v>
          </cell>
        </row>
        <row r="965">
          <cell r="R965">
            <v>172.38</v>
          </cell>
        </row>
        <row r="966">
          <cell r="R966">
            <v>690</v>
          </cell>
        </row>
        <row r="967">
          <cell r="R967">
            <v>420</v>
          </cell>
        </row>
        <row r="968">
          <cell r="R968">
            <v>210</v>
          </cell>
        </row>
        <row r="969">
          <cell r="R969">
            <v>175</v>
          </cell>
        </row>
        <row r="970">
          <cell r="R970">
            <v>546</v>
          </cell>
        </row>
        <row r="971">
          <cell r="R971">
            <v>20</v>
          </cell>
        </row>
        <row r="972">
          <cell r="R972">
            <v>175</v>
          </cell>
        </row>
        <row r="973">
          <cell r="R973">
            <v>175</v>
          </cell>
        </row>
        <row r="974">
          <cell r="R974">
            <v>230</v>
          </cell>
        </row>
        <row r="975">
          <cell r="R975">
            <v>220</v>
          </cell>
        </row>
        <row r="976">
          <cell r="R976">
            <v>525</v>
          </cell>
        </row>
        <row r="977">
          <cell r="R977">
            <v>525</v>
          </cell>
        </row>
        <row r="978">
          <cell r="R978">
            <v>135</v>
          </cell>
        </row>
        <row r="979">
          <cell r="R979">
            <v>340</v>
          </cell>
        </row>
        <row r="980">
          <cell r="R980">
            <v>678.91</v>
          </cell>
        </row>
        <row r="981">
          <cell r="R981">
            <v>0</v>
          </cell>
        </row>
        <row r="982">
          <cell r="R982">
            <v>0</v>
          </cell>
        </row>
        <row r="983">
          <cell r="R983">
            <v>0</v>
          </cell>
        </row>
        <row r="984">
          <cell r="R984">
            <v>0</v>
          </cell>
        </row>
        <row r="985">
          <cell r="R985">
            <v>0</v>
          </cell>
        </row>
        <row r="986">
          <cell r="R986">
            <v>0</v>
          </cell>
        </row>
        <row r="987">
          <cell r="R987">
            <v>0</v>
          </cell>
        </row>
        <row r="988">
          <cell r="R988">
            <v>0</v>
          </cell>
        </row>
        <row r="989">
          <cell r="R989">
            <v>0</v>
          </cell>
        </row>
        <row r="990">
          <cell r="R990">
            <v>0</v>
          </cell>
        </row>
        <row r="991">
          <cell r="R991">
            <v>0</v>
          </cell>
        </row>
        <row r="992">
          <cell r="R992">
            <v>0</v>
          </cell>
        </row>
        <row r="993">
          <cell r="R993">
            <v>0</v>
          </cell>
        </row>
        <row r="994">
          <cell r="R994">
            <v>0</v>
          </cell>
        </row>
        <row r="995">
          <cell r="R995">
            <v>0</v>
          </cell>
        </row>
        <row r="996">
          <cell r="R996">
            <v>0</v>
          </cell>
        </row>
        <row r="997">
          <cell r="R997">
            <v>0</v>
          </cell>
        </row>
        <row r="998">
          <cell r="R998">
            <v>0</v>
          </cell>
        </row>
        <row r="999">
          <cell r="R999">
            <v>0</v>
          </cell>
        </row>
        <row r="1000">
          <cell r="R1000">
            <v>0</v>
          </cell>
        </row>
        <row r="1001">
          <cell r="R1001">
            <v>0</v>
          </cell>
        </row>
        <row r="1002">
          <cell r="R1002">
            <v>0</v>
          </cell>
        </row>
        <row r="1003">
          <cell r="R1003">
            <v>0</v>
          </cell>
        </row>
        <row r="1004">
          <cell r="R1004">
            <v>0</v>
          </cell>
        </row>
        <row r="1005">
          <cell r="R1005">
            <v>0</v>
          </cell>
        </row>
        <row r="1006">
          <cell r="R1006">
            <v>0</v>
          </cell>
        </row>
        <row r="1007">
          <cell r="R1007">
            <v>0</v>
          </cell>
        </row>
        <row r="1008">
          <cell r="R1008">
            <v>0</v>
          </cell>
        </row>
        <row r="1009">
          <cell r="R1009">
            <v>0</v>
          </cell>
        </row>
        <row r="1010">
          <cell r="R1010">
            <v>0</v>
          </cell>
        </row>
        <row r="1011">
          <cell r="R1011">
            <v>0</v>
          </cell>
        </row>
        <row r="1012">
          <cell r="R1012">
            <v>0</v>
          </cell>
        </row>
        <row r="1013">
          <cell r="R1013">
            <v>0</v>
          </cell>
        </row>
        <row r="1014">
          <cell r="R1014">
            <v>0</v>
          </cell>
        </row>
        <row r="1015">
          <cell r="R1015">
            <v>0</v>
          </cell>
        </row>
        <row r="1016">
          <cell r="R1016">
            <v>0</v>
          </cell>
        </row>
        <row r="1017">
          <cell r="R1017">
            <v>0</v>
          </cell>
        </row>
        <row r="1018">
          <cell r="R1018">
            <v>0</v>
          </cell>
        </row>
        <row r="1019">
          <cell r="R1019">
            <v>0</v>
          </cell>
        </row>
        <row r="1020">
          <cell r="R1020">
            <v>0</v>
          </cell>
        </row>
        <row r="1021">
          <cell r="R1021">
            <v>0</v>
          </cell>
        </row>
        <row r="1022">
          <cell r="R1022">
            <v>0</v>
          </cell>
        </row>
        <row r="1023">
          <cell r="R1023">
            <v>0</v>
          </cell>
        </row>
        <row r="1024">
          <cell r="R1024">
            <v>0</v>
          </cell>
        </row>
        <row r="1025">
          <cell r="R1025">
            <v>0</v>
          </cell>
        </row>
        <row r="1026">
          <cell r="R1026">
            <v>0</v>
          </cell>
        </row>
        <row r="1027">
          <cell r="R1027">
            <v>0</v>
          </cell>
        </row>
        <row r="1028">
          <cell r="R1028">
            <v>0</v>
          </cell>
        </row>
        <row r="1029">
          <cell r="R1029">
            <v>0</v>
          </cell>
        </row>
        <row r="1030">
          <cell r="R1030">
            <v>0</v>
          </cell>
        </row>
        <row r="1031">
          <cell r="R1031">
            <v>0</v>
          </cell>
        </row>
        <row r="1032">
          <cell r="R1032">
            <v>0</v>
          </cell>
        </row>
        <row r="1033">
          <cell r="R1033">
            <v>0</v>
          </cell>
        </row>
        <row r="1034">
          <cell r="R1034">
            <v>0</v>
          </cell>
        </row>
        <row r="1035">
          <cell r="R1035">
            <v>0</v>
          </cell>
        </row>
        <row r="1036">
          <cell r="R1036">
            <v>0</v>
          </cell>
        </row>
        <row r="1037">
          <cell r="R1037">
            <v>0</v>
          </cell>
        </row>
        <row r="1038">
          <cell r="R1038">
            <v>0</v>
          </cell>
        </row>
        <row r="1039">
          <cell r="R1039">
            <v>0</v>
          </cell>
        </row>
        <row r="1040">
          <cell r="R1040">
            <v>0</v>
          </cell>
        </row>
        <row r="1041">
          <cell r="R1041">
            <v>0</v>
          </cell>
        </row>
        <row r="1042">
          <cell r="R1042">
            <v>0</v>
          </cell>
        </row>
        <row r="1043">
          <cell r="R1043">
            <v>0</v>
          </cell>
        </row>
        <row r="1044">
          <cell r="R1044">
            <v>0</v>
          </cell>
        </row>
        <row r="1045">
          <cell r="R1045">
            <v>0</v>
          </cell>
        </row>
        <row r="1046">
          <cell r="R1046">
            <v>0</v>
          </cell>
        </row>
        <row r="1047">
          <cell r="R1047">
            <v>0</v>
          </cell>
        </row>
        <row r="1048">
          <cell r="R1048">
            <v>0</v>
          </cell>
        </row>
        <row r="1049">
          <cell r="R1049">
            <v>0</v>
          </cell>
        </row>
        <row r="1050">
          <cell r="R1050">
            <v>0</v>
          </cell>
        </row>
        <row r="1051">
          <cell r="R1051">
            <v>0</v>
          </cell>
        </row>
        <row r="1052">
          <cell r="R1052">
            <v>0</v>
          </cell>
        </row>
        <row r="1053">
          <cell r="R1053">
            <v>0</v>
          </cell>
        </row>
        <row r="1054">
          <cell r="R1054">
            <v>0</v>
          </cell>
        </row>
        <row r="1055">
          <cell r="R1055">
            <v>0</v>
          </cell>
        </row>
        <row r="1056">
          <cell r="R1056">
            <v>0</v>
          </cell>
        </row>
        <row r="1057">
          <cell r="R1057">
            <v>0</v>
          </cell>
        </row>
        <row r="1058">
          <cell r="R1058">
            <v>0</v>
          </cell>
        </row>
        <row r="1059">
          <cell r="R1059">
            <v>0</v>
          </cell>
        </row>
        <row r="1060">
          <cell r="R1060">
            <v>0</v>
          </cell>
        </row>
        <row r="1061">
          <cell r="R1061">
            <v>0</v>
          </cell>
        </row>
        <row r="1062">
          <cell r="R1062">
            <v>0</v>
          </cell>
        </row>
        <row r="1063">
          <cell r="R1063">
            <v>0</v>
          </cell>
        </row>
        <row r="1064">
          <cell r="R1064">
            <v>0</v>
          </cell>
        </row>
        <row r="1065">
          <cell r="R1065">
            <v>0</v>
          </cell>
        </row>
        <row r="1066">
          <cell r="R1066">
            <v>0</v>
          </cell>
        </row>
        <row r="1067">
          <cell r="R1067">
            <v>0</v>
          </cell>
        </row>
        <row r="1068">
          <cell r="R1068">
            <v>0</v>
          </cell>
        </row>
        <row r="1069">
          <cell r="R1069">
            <v>0</v>
          </cell>
        </row>
        <row r="1070">
          <cell r="R1070">
            <v>0</v>
          </cell>
        </row>
        <row r="1071">
          <cell r="R1071">
            <v>0</v>
          </cell>
        </row>
        <row r="1072">
          <cell r="R1072">
            <v>0</v>
          </cell>
        </row>
        <row r="1073">
          <cell r="R1073">
            <v>0</v>
          </cell>
        </row>
        <row r="1074">
          <cell r="R1074">
            <v>0</v>
          </cell>
        </row>
        <row r="1075">
          <cell r="R1075">
            <v>0</v>
          </cell>
        </row>
        <row r="1076">
          <cell r="R1076">
            <v>0</v>
          </cell>
        </row>
        <row r="1077">
          <cell r="R1077">
            <v>0</v>
          </cell>
        </row>
        <row r="1078">
          <cell r="R1078">
            <v>0</v>
          </cell>
        </row>
        <row r="1079">
          <cell r="R1079">
            <v>0</v>
          </cell>
        </row>
        <row r="1080">
          <cell r="R1080">
            <v>0</v>
          </cell>
        </row>
        <row r="1081">
          <cell r="R1081">
            <v>0</v>
          </cell>
        </row>
        <row r="1082">
          <cell r="R1082">
            <v>0</v>
          </cell>
        </row>
        <row r="1083">
          <cell r="R1083">
            <v>0</v>
          </cell>
        </row>
        <row r="1084">
          <cell r="R1084">
            <v>0</v>
          </cell>
        </row>
        <row r="1085">
          <cell r="R1085">
            <v>0</v>
          </cell>
        </row>
        <row r="1086">
          <cell r="R1086">
            <v>0</v>
          </cell>
        </row>
        <row r="1087">
          <cell r="R1087">
            <v>0</v>
          </cell>
        </row>
        <row r="1088">
          <cell r="R1088">
            <v>0</v>
          </cell>
        </row>
        <row r="1089">
          <cell r="R1089">
            <v>0</v>
          </cell>
        </row>
        <row r="1090">
          <cell r="R1090">
            <v>0</v>
          </cell>
        </row>
        <row r="1091">
          <cell r="R1091">
            <v>0</v>
          </cell>
        </row>
        <row r="1092">
          <cell r="R1092">
            <v>0</v>
          </cell>
        </row>
        <row r="1093">
          <cell r="R1093">
            <v>0</v>
          </cell>
        </row>
        <row r="1094">
          <cell r="R1094">
            <v>0</v>
          </cell>
        </row>
        <row r="1095">
          <cell r="R1095">
            <v>0</v>
          </cell>
        </row>
        <row r="1096">
          <cell r="R1096">
            <v>0</v>
          </cell>
        </row>
        <row r="1097">
          <cell r="R1097">
            <v>0</v>
          </cell>
        </row>
        <row r="1098">
          <cell r="R1098">
            <v>0</v>
          </cell>
        </row>
        <row r="1099">
          <cell r="R1099">
            <v>0</v>
          </cell>
        </row>
        <row r="1100">
          <cell r="R1100">
            <v>0</v>
          </cell>
        </row>
        <row r="1101">
          <cell r="R1101">
            <v>0</v>
          </cell>
        </row>
        <row r="1102">
          <cell r="R1102">
            <v>130</v>
          </cell>
        </row>
        <row r="1103">
          <cell r="R1103">
            <v>235</v>
          </cell>
        </row>
        <row r="1104">
          <cell r="R1104">
            <v>0</v>
          </cell>
        </row>
        <row r="1105">
          <cell r="R1105">
            <v>0</v>
          </cell>
        </row>
        <row r="1106">
          <cell r="R1106">
            <v>0</v>
          </cell>
        </row>
        <row r="1107">
          <cell r="R1107">
            <v>0</v>
          </cell>
        </row>
        <row r="1108">
          <cell r="R1108">
            <v>1600</v>
          </cell>
        </row>
        <row r="1109">
          <cell r="R1109">
            <v>362.5</v>
          </cell>
        </row>
        <row r="1110">
          <cell r="R1110">
            <v>0</v>
          </cell>
        </row>
        <row r="1111">
          <cell r="R1111">
            <v>0</v>
          </cell>
        </row>
        <row r="1112">
          <cell r="R1112">
            <v>0</v>
          </cell>
        </row>
        <row r="1113">
          <cell r="R1113">
            <v>0</v>
          </cell>
        </row>
        <row r="1114">
          <cell r="R1114">
            <v>1420</v>
          </cell>
        </row>
        <row r="1115">
          <cell r="R1115">
            <v>2840</v>
          </cell>
        </row>
        <row r="1116">
          <cell r="R1116">
            <v>0</v>
          </cell>
        </row>
        <row r="1117">
          <cell r="R1117">
            <v>180</v>
          </cell>
        </row>
        <row r="1118">
          <cell r="R1118">
            <v>42.5</v>
          </cell>
        </row>
        <row r="1119">
          <cell r="R1119">
            <v>42.5</v>
          </cell>
        </row>
        <row r="1120">
          <cell r="R1120">
            <v>123</v>
          </cell>
        </row>
        <row r="1121">
          <cell r="R1121">
            <v>1677</v>
          </cell>
        </row>
        <row r="1122">
          <cell r="R1122">
            <v>63187.14</v>
          </cell>
        </row>
        <row r="1123">
          <cell r="R1123">
            <v>1600</v>
          </cell>
        </row>
        <row r="1124">
          <cell r="R1124">
            <v>0</v>
          </cell>
        </row>
        <row r="1125">
          <cell r="R1125">
            <v>0</v>
          </cell>
        </row>
        <row r="1126">
          <cell r="R1126">
            <v>0</v>
          </cell>
        </row>
        <row r="1127">
          <cell r="R1127">
            <v>249.6</v>
          </cell>
        </row>
        <row r="1128">
          <cell r="R1128">
            <v>1497.6</v>
          </cell>
        </row>
        <row r="1129">
          <cell r="R1129">
            <v>254.59</v>
          </cell>
        </row>
        <row r="1130">
          <cell r="R1130">
            <v>160</v>
          </cell>
        </row>
        <row r="1131">
          <cell r="R1131">
            <v>2173.5</v>
          </cell>
        </row>
        <row r="1132">
          <cell r="R1132">
            <v>8703.07</v>
          </cell>
        </row>
        <row r="1133">
          <cell r="R1133">
            <v>191.19</v>
          </cell>
        </row>
        <row r="1134">
          <cell r="R1134">
            <v>191.19</v>
          </cell>
        </row>
        <row r="1135">
          <cell r="R1135">
            <v>680.79</v>
          </cell>
        </row>
        <row r="1136">
          <cell r="R1136">
            <v>770</v>
          </cell>
        </row>
        <row r="1137">
          <cell r="R1137">
            <v>348.84</v>
          </cell>
        </row>
        <row r="1138">
          <cell r="R1138">
            <v>11856</v>
          </cell>
        </row>
        <row r="1139">
          <cell r="R1139">
            <v>5148</v>
          </cell>
        </row>
        <row r="1140">
          <cell r="R1140">
            <v>5000</v>
          </cell>
        </row>
        <row r="1141">
          <cell r="R1141">
            <v>18299.599999999999</v>
          </cell>
        </row>
        <row r="1142">
          <cell r="R1142">
            <v>6682</v>
          </cell>
        </row>
        <row r="1143">
          <cell r="R1143">
            <v>4718</v>
          </cell>
        </row>
        <row r="1144">
          <cell r="R1144">
            <v>80</v>
          </cell>
        </row>
        <row r="1145">
          <cell r="R1145">
            <v>420</v>
          </cell>
        </row>
        <row r="1146">
          <cell r="R1146">
            <v>440</v>
          </cell>
        </row>
        <row r="1147">
          <cell r="R1147">
            <v>2880</v>
          </cell>
        </row>
        <row r="1148">
          <cell r="R1148">
            <v>1320</v>
          </cell>
        </row>
        <row r="1149">
          <cell r="R1149">
            <v>123</v>
          </cell>
        </row>
        <row r="1150">
          <cell r="R1150">
            <v>520</v>
          </cell>
        </row>
        <row r="1151">
          <cell r="R1151">
            <v>173.5</v>
          </cell>
        </row>
        <row r="1152">
          <cell r="R1152">
            <v>3608.8</v>
          </cell>
        </row>
        <row r="1153">
          <cell r="R1153">
            <v>195</v>
          </cell>
        </row>
        <row r="1154">
          <cell r="R1154">
            <v>1600</v>
          </cell>
        </row>
        <row r="1155">
          <cell r="R1155">
            <v>135</v>
          </cell>
        </row>
        <row r="1156">
          <cell r="R1156">
            <v>150</v>
          </cell>
        </row>
        <row r="1157">
          <cell r="R1157">
            <v>160</v>
          </cell>
        </row>
        <row r="1158">
          <cell r="R1158">
            <v>234.6</v>
          </cell>
        </row>
        <row r="1159">
          <cell r="R1159">
            <v>2445.3000000000002</v>
          </cell>
        </row>
        <row r="1160">
          <cell r="R1160">
            <v>2288.5</v>
          </cell>
        </row>
        <row r="1161">
          <cell r="R1161">
            <v>201.89</v>
          </cell>
        </row>
        <row r="1162">
          <cell r="R1162">
            <v>390</v>
          </cell>
        </row>
        <row r="1163">
          <cell r="R1163">
            <v>1083</v>
          </cell>
        </row>
        <row r="1164">
          <cell r="R1164">
            <v>69.5</v>
          </cell>
        </row>
        <row r="1165">
          <cell r="R1165">
            <v>5347.72</v>
          </cell>
        </row>
        <row r="1166">
          <cell r="R1166">
            <v>60</v>
          </cell>
        </row>
        <row r="1167">
          <cell r="R1167">
            <v>100</v>
          </cell>
        </row>
        <row r="1168">
          <cell r="R1168">
            <v>203.5</v>
          </cell>
        </row>
        <row r="1169">
          <cell r="R1169">
            <v>29</v>
          </cell>
        </row>
        <row r="1170">
          <cell r="R1170">
            <v>0</v>
          </cell>
        </row>
        <row r="1171">
          <cell r="R1171">
            <v>0</v>
          </cell>
        </row>
        <row r="1172">
          <cell r="R1172">
            <v>0</v>
          </cell>
        </row>
        <row r="1173">
          <cell r="R1173">
            <v>0</v>
          </cell>
        </row>
        <row r="1174">
          <cell r="R1174">
            <v>120</v>
          </cell>
        </row>
        <row r="1175">
          <cell r="R1175">
            <v>5185</v>
          </cell>
        </row>
        <row r="1176">
          <cell r="R1176">
            <v>400</v>
          </cell>
        </row>
        <row r="1177">
          <cell r="R1177">
            <v>850</v>
          </cell>
        </row>
        <row r="1178">
          <cell r="R1178">
            <v>1250</v>
          </cell>
        </row>
        <row r="1179">
          <cell r="R1179">
            <v>0</v>
          </cell>
        </row>
        <row r="1180">
          <cell r="R1180">
            <v>0</v>
          </cell>
        </row>
        <row r="1181">
          <cell r="R1181">
            <v>0</v>
          </cell>
        </row>
        <row r="1182">
          <cell r="R1182">
            <v>0</v>
          </cell>
        </row>
        <row r="1183">
          <cell r="R1183">
            <v>0</v>
          </cell>
        </row>
        <row r="1184">
          <cell r="R1184">
            <v>0</v>
          </cell>
        </row>
        <row r="1185">
          <cell r="R1185">
            <v>0</v>
          </cell>
        </row>
        <row r="1186">
          <cell r="R1186">
            <v>0</v>
          </cell>
        </row>
        <row r="1187">
          <cell r="R1187">
            <v>3986</v>
          </cell>
        </row>
        <row r="1188">
          <cell r="R1188">
            <v>330</v>
          </cell>
        </row>
        <row r="1189">
          <cell r="R1189">
            <v>170</v>
          </cell>
        </row>
        <row r="1190">
          <cell r="R1190">
            <v>170</v>
          </cell>
        </row>
        <row r="1191">
          <cell r="R1191">
            <v>937.61</v>
          </cell>
        </row>
        <row r="1192">
          <cell r="R1192">
            <v>937.61</v>
          </cell>
        </row>
        <row r="1193">
          <cell r="R1193">
            <v>123.4</v>
          </cell>
        </row>
        <row r="1194">
          <cell r="R1194">
            <v>127.4</v>
          </cell>
        </row>
        <row r="1195">
          <cell r="R1195">
            <v>870</v>
          </cell>
        </row>
        <row r="1196">
          <cell r="R1196">
            <v>7494.98</v>
          </cell>
        </row>
        <row r="1197">
          <cell r="R1197">
            <v>4000</v>
          </cell>
        </row>
        <row r="1198">
          <cell r="R1198">
            <v>0</v>
          </cell>
        </row>
        <row r="1199">
          <cell r="R1199">
            <v>0</v>
          </cell>
        </row>
        <row r="1200">
          <cell r="R1200">
            <v>207</v>
          </cell>
        </row>
        <row r="1201">
          <cell r="R1201">
            <v>0</v>
          </cell>
        </row>
        <row r="1202">
          <cell r="R1202">
            <v>0</v>
          </cell>
        </row>
        <row r="1203">
          <cell r="R1203">
            <v>0</v>
          </cell>
        </row>
        <row r="1204">
          <cell r="R1204">
            <v>0</v>
          </cell>
        </row>
        <row r="1205">
          <cell r="R1205">
            <v>0</v>
          </cell>
        </row>
        <row r="1206">
          <cell r="R1206">
            <v>0</v>
          </cell>
        </row>
        <row r="1207">
          <cell r="R1207">
            <v>34500</v>
          </cell>
        </row>
        <row r="1208">
          <cell r="R1208">
            <v>34500</v>
          </cell>
        </row>
        <row r="1209">
          <cell r="R1209">
            <v>34500</v>
          </cell>
        </row>
        <row r="1210">
          <cell r="R1210">
            <v>34500</v>
          </cell>
        </row>
        <row r="1211">
          <cell r="R1211">
            <v>34500</v>
          </cell>
        </row>
        <row r="1212">
          <cell r="R1212">
            <v>28275</v>
          </cell>
        </row>
        <row r="1213">
          <cell r="R1213">
            <v>28275</v>
          </cell>
        </row>
        <row r="1214">
          <cell r="R1214">
            <v>28275</v>
          </cell>
        </row>
        <row r="1215">
          <cell r="R1215">
            <v>33433</v>
          </cell>
        </row>
        <row r="1216">
          <cell r="R1216">
            <v>33433</v>
          </cell>
        </row>
        <row r="1217">
          <cell r="R1217">
            <v>33433</v>
          </cell>
        </row>
        <row r="1218">
          <cell r="R1218">
            <v>34805.25</v>
          </cell>
        </row>
        <row r="1219">
          <cell r="R1219">
            <v>34805.25</v>
          </cell>
        </row>
        <row r="1220">
          <cell r="R1220">
            <v>34805.25</v>
          </cell>
        </row>
        <row r="1221">
          <cell r="R1221">
            <v>50250</v>
          </cell>
        </row>
        <row r="1222">
          <cell r="R1222">
            <v>36270</v>
          </cell>
        </row>
        <row r="1223">
          <cell r="R1223">
            <v>36270</v>
          </cell>
        </row>
        <row r="1224">
          <cell r="R1224">
            <v>67860</v>
          </cell>
        </row>
        <row r="1225">
          <cell r="R1225">
            <v>29347.5</v>
          </cell>
        </row>
        <row r="1226">
          <cell r="R1226">
            <v>29347.5</v>
          </cell>
        </row>
        <row r="1227">
          <cell r="R1227">
            <v>29347.5</v>
          </cell>
        </row>
        <row r="1228">
          <cell r="R1228">
            <v>30420</v>
          </cell>
        </row>
        <row r="1229">
          <cell r="R1229">
            <v>30420</v>
          </cell>
        </row>
        <row r="1230">
          <cell r="R1230">
            <v>30420</v>
          </cell>
        </row>
        <row r="1231">
          <cell r="R1231">
            <v>30420</v>
          </cell>
        </row>
        <row r="1232">
          <cell r="R1232">
            <v>30420</v>
          </cell>
        </row>
        <row r="1233">
          <cell r="R1233">
            <v>31492.5</v>
          </cell>
        </row>
        <row r="1234">
          <cell r="R1234">
            <v>31492.5</v>
          </cell>
        </row>
        <row r="1235">
          <cell r="R1235">
            <v>31492.5</v>
          </cell>
        </row>
        <row r="1236">
          <cell r="R1236">
            <v>31492.5</v>
          </cell>
        </row>
        <row r="1237">
          <cell r="R1237">
            <v>31492.5</v>
          </cell>
        </row>
        <row r="1238">
          <cell r="R1238">
            <v>30225</v>
          </cell>
        </row>
        <row r="1239">
          <cell r="R1239">
            <v>30225</v>
          </cell>
        </row>
        <row r="1240">
          <cell r="R1240">
            <v>30225</v>
          </cell>
        </row>
        <row r="1241">
          <cell r="R1241">
            <v>30225</v>
          </cell>
        </row>
        <row r="1242">
          <cell r="R1242">
            <v>30225</v>
          </cell>
        </row>
        <row r="1243">
          <cell r="R1243">
            <v>0</v>
          </cell>
        </row>
        <row r="1244">
          <cell r="R1244">
            <v>30225</v>
          </cell>
        </row>
        <row r="1245">
          <cell r="R1245">
            <v>30225</v>
          </cell>
        </row>
        <row r="1246">
          <cell r="R1246">
            <v>30225</v>
          </cell>
        </row>
        <row r="1247">
          <cell r="R1247">
            <v>30225</v>
          </cell>
        </row>
        <row r="1248">
          <cell r="R1248">
            <v>30225</v>
          </cell>
        </row>
        <row r="1249">
          <cell r="R1249">
            <v>30225</v>
          </cell>
        </row>
        <row r="1250">
          <cell r="R1250">
            <v>30225</v>
          </cell>
        </row>
        <row r="1251">
          <cell r="R1251">
            <v>30225</v>
          </cell>
        </row>
        <row r="1252">
          <cell r="R1252">
            <v>39913</v>
          </cell>
        </row>
        <row r="1253">
          <cell r="R1253">
            <v>31290.62</v>
          </cell>
        </row>
        <row r="1254">
          <cell r="R1254">
            <v>31290.62</v>
          </cell>
        </row>
        <row r="1255">
          <cell r="R1255">
            <v>31290.62</v>
          </cell>
        </row>
        <row r="1256">
          <cell r="R1256">
            <v>31290.62</v>
          </cell>
        </row>
        <row r="1257">
          <cell r="R1257">
            <v>31290.62</v>
          </cell>
        </row>
        <row r="1258">
          <cell r="R1258">
            <v>31290.62</v>
          </cell>
        </row>
        <row r="1259">
          <cell r="R1259">
            <v>31290.62</v>
          </cell>
        </row>
        <row r="1260">
          <cell r="R1260">
            <v>31290.62</v>
          </cell>
        </row>
        <row r="1261">
          <cell r="R1261">
            <v>32565</v>
          </cell>
        </row>
        <row r="1262">
          <cell r="R1262">
            <v>32565</v>
          </cell>
        </row>
        <row r="1263">
          <cell r="R1263">
            <v>32565</v>
          </cell>
        </row>
        <row r="1264">
          <cell r="R1264">
            <v>32565</v>
          </cell>
        </row>
        <row r="1265">
          <cell r="R1265">
            <v>33316.5</v>
          </cell>
        </row>
        <row r="1266">
          <cell r="R1266">
            <v>33316.5</v>
          </cell>
        </row>
        <row r="1267">
          <cell r="R1267">
            <v>33316.5</v>
          </cell>
        </row>
        <row r="1268">
          <cell r="R1268">
            <v>38848.5</v>
          </cell>
        </row>
        <row r="1269">
          <cell r="R1269">
            <v>51750</v>
          </cell>
        </row>
        <row r="1270">
          <cell r="R1270">
            <v>34665.5</v>
          </cell>
        </row>
        <row r="1271">
          <cell r="R1271">
            <v>37399.58</v>
          </cell>
        </row>
        <row r="1272">
          <cell r="R1272">
            <v>34665.5</v>
          </cell>
        </row>
        <row r="1273">
          <cell r="R1273">
            <v>34665.5</v>
          </cell>
        </row>
        <row r="1274">
          <cell r="R1274">
            <v>34665.5</v>
          </cell>
        </row>
        <row r="1275">
          <cell r="R1275">
            <v>34665.5</v>
          </cell>
        </row>
        <row r="1276">
          <cell r="R1276">
            <v>35736.620000000003</v>
          </cell>
        </row>
        <row r="1277">
          <cell r="R1277">
            <v>35736.620000000003</v>
          </cell>
        </row>
        <row r="1278">
          <cell r="R1278">
            <v>35736.620000000003</v>
          </cell>
        </row>
        <row r="1279">
          <cell r="R1279">
            <v>35736.620000000003</v>
          </cell>
        </row>
        <row r="1280">
          <cell r="R1280">
            <v>35736.620000000003</v>
          </cell>
        </row>
        <row r="1281">
          <cell r="R1281">
            <v>33820</v>
          </cell>
        </row>
        <row r="1282">
          <cell r="R1282">
            <v>33820</v>
          </cell>
        </row>
        <row r="1283">
          <cell r="R1283">
            <v>33820</v>
          </cell>
        </row>
        <row r="1284">
          <cell r="R1284">
            <v>33820</v>
          </cell>
        </row>
        <row r="1285">
          <cell r="R1285">
            <v>33820</v>
          </cell>
        </row>
        <row r="1286">
          <cell r="R1286">
            <v>33820</v>
          </cell>
        </row>
        <row r="1287">
          <cell r="R1287">
            <v>33820</v>
          </cell>
        </row>
        <row r="1288">
          <cell r="R1288">
            <v>33820</v>
          </cell>
        </row>
        <row r="1289">
          <cell r="R1289">
            <v>33820</v>
          </cell>
        </row>
        <row r="1290">
          <cell r="R1290">
            <v>33820</v>
          </cell>
        </row>
        <row r="1291">
          <cell r="R1291">
            <v>33820</v>
          </cell>
        </row>
        <row r="1292">
          <cell r="R1292">
            <v>33820</v>
          </cell>
        </row>
        <row r="1293">
          <cell r="R1293">
            <v>33820</v>
          </cell>
        </row>
        <row r="1294">
          <cell r="R1294">
            <v>33820</v>
          </cell>
        </row>
        <row r="1295">
          <cell r="R1295">
            <v>33820</v>
          </cell>
        </row>
        <row r="1296">
          <cell r="R1296">
            <v>33820</v>
          </cell>
        </row>
        <row r="1297">
          <cell r="R1297">
            <v>33820</v>
          </cell>
        </row>
        <row r="1298">
          <cell r="R1298">
            <v>35736.620000000003</v>
          </cell>
        </row>
        <row r="1299">
          <cell r="R1299">
            <v>35736.620000000003</v>
          </cell>
        </row>
        <row r="1300">
          <cell r="R1300">
            <v>35736.620000000003</v>
          </cell>
        </row>
        <row r="1301">
          <cell r="R1301">
            <v>35736.620000000003</v>
          </cell>
        </row>
        <row r="1302">
          <cell r="R1302">
            <v>35736.620000000003</v>
          </cell>
        </row>
        <row r="1303">
          <cell r="R1303">
            <v>35736.620000000003</v>
          </cell>
        </row>
        <row r="1304">
          <cell r="R1304">
            <v>35736.620000000003</v>
          </cell>
        </row>
        <row r="1305">
          <cell r="R1305">
            <v>35736.620000000003</v>
          </cell>
        </row>
        <row r="1306">
          <cell r="R1306">
            <v>35736.620000000003</v>
          </cell>
        </row>
        <row r="1307">
          <cell r="R1307">
            <v>35736.620000000003</v>
          </cell>
        </row>
        <row r="1308">
          <cell r="R1308">
            <v>35736.620000000003</v>
          </cell>
        </row>
        <row r="1309">
          <cell r="R1309">
            <v>35736.620000000003</v>
          </cell>
        </row>
        <row r="1310">
          <cell r="R1310">
            <v>35736.620000000003</v>
          </cell>
        </row>
        <row r="1311">
          <cell r="R1311">
            <v>35736.620000000003</v>
          </cell>
        </row>
        <row r="1312">
          <cell r="R1312">
            <v>35736.620000000003</v>
          </cell>
        </row>
        <row r="1313">
          <cell r="R1313">
            <v>35736.620000000003</v>
          </cell>
        </row>
        <row r="1314">
          <cell r="R1314">
            <v>36807.75</v>
          </cell>
        </row>
        <row r="1315">
          <cell r="R1315">
            <v>0</v>
          </cell>
        </row>
        <row r="1316">
          <cell r="R1316">
            <v>54337.5</v>
          </cell>
        </row>
        <row r="1317">
          <cell r="R1317">
            <v>36807.75</v>
          </cell>
        </row>
        <row r="1318">
          <cell r="R1318">
            <v>36807.75</v>
          </cell>
        </row>
        <row r="1319">
          <cell r="R1319">
            <v>36807.75</v>
          </cell>
        </row>
        <row r="1320">
          <cell r="R1320">
            <v>36807.75</v>
          </cell>
        </row>
        <row r="1321">
          <cell r="R1321">
            <v>36807.75</v>
          </cell>
        </row>
        <row r="1322">
          <cell r="R1322">
            <v>36807.75</v>
          </cell>
        </row>
        <row r="1323">
          <cell r="R1323">
            <v>36807.75</v>
          </cell>
        </row>
        <row r="1324">
          <cell r="R1324">
            <v>36807.75</v>
          </cell>
        </row>
        <row r="1325">
          <cell r="R1325">
            <v>36807.75</v>
          </cell>
        </row>
        <row r="1326">
          <cell r="R1326">
            <v>36807.75</v>
          </cell>
        </row>
        <row r="1327">
          <cell r="R1327">
            <v>36807.75</v>
          </cell>
        </row>
        <row r="1328">
          <cell r="R1328">
            <v>36807.75</v>
          </cell>
        </row>
        <row r="1329">
          <cell r="R1329">
            <v>36807.75</v>
          </cell>
        </row>
        <row r="1330">
          <cell r="R1330">
            <v>35066</v>
          </cell>
        </row>
        <row r="1331">
          <cell r="R1331">
            <v>35066</v>
          </cell>
        </row>
        <row r="1332">
          <cell r="R1332">
            <v>35066</v>
          </cell>
        </row>
        <row r="1333">
          <cell r="R1333">
            <v>35066</v>
          </cell>
        </row>
        <row r="1334">
          <cell r="R1334">
            <v>36134</v>
          </cell>
        </row>
        <row r="1335">
          <cell r="R1335">
            <v>52028.75</v>
          </cell>
        </row>
        <row r="1336">
          <cell r="R1336">
            <v>62240</v>
          </cell>
        </row>
        <row r="1337">
          <cell r="R1337">
            <v>0</v>
          </cell>
        </row>
        <row r="1338">
          <cell r="R1338">
            <v>31155</v>
          </cell>
        </row>
        <row r="1339">
          <cell r="R1339">
            <v>31155</v>
          </cell>
        </row>
        <row r="1340">
          <cell r="R1340">
            <v>31155</v>
          </cell>
        </row>
        <row r="1341">
          <cell r="R1341">
            <v>31155</v>
          </cell>
        </row>
        <row r="1342">
          <cell r="R1342">
            <v>41249</v>
          </cell>
        </row>
        <row r="1343">
          <cell r="R1343">
            <v>41249</v>
          </cell>
        </row>
        <row r="1344">
          <cell r="R1344">
            <v>35904.699999999997</v>
          </cell>
        </row>
        <row r="1345">
          <cell r="R1345">
            <v>35904.699999999997</v>
          </cell>
        </row>
        <row r="1346">
          <cell r="R1346">
            <v>28390</v>
          </cell>
        </row>
        <row r="1347">
          <cell r="R1347">
            <v>32396</v>
          </cell>
        </row>
        <row r="1348">
          <cell r="R1348">
            <v>32396</v>
          </cell>
        </row>
        <row r="1349">
          <cell r="R1349">
            <v>25389</v>
          </cell>
        </row>
        <row r="1350">
          <cell r="R1350">
            <v>25389</v>
          </cell>
        </row>
        <row r="1351">
          <cell r="R1351">
            <v>25389</v>
          </cell>
        </row>
        <row r="1352">
          <cell r="R1352">
            <v>33397</v>
          </cell>
        </row>
        <row r="1353">
          <cell r="R1353">
            <v>34398</v>
          </cell>
        </row>
        <row r="1354">
          <cell r="R1354">
            <v>34398</v>
          </cell>
        </row>
        <row r="1355">
          <cell r="R1355">
            <v>31395</v>
          </cell>
        </row>
        <row r="1356">
          <cell r="R1356">
            <v>31395</v>
          </cell>
        </row>
        <row r="1357">
          <cell r="R1357">
            <v>34398</v>
          </cell>
        </row>
        <row r="1358">
          <cell r="R1358">
            <v>34398</v>
          </cell>
        </row>
        <row r="1359">
          <cell r="R1359">
            <v>29224.36</v>
          </cell>
        </row>
        <row r="1360">
          <cell r="R1360">
            <v>29224.36</v>
          </cell>
        </row>
        <row r="1361">
          <cell r="R1361">
            <v>37927.5</v>
          </cell>
        </row>
        <row r="1362">
          <cell r="R1362">
            <v>38316.5</v>
          </cell>
        </row>
        <row r="1363">
          <cell r="R1363">
            <v>36855</v>
          </cell>
        </row>
        <row r="1364">
          <cell r="R1364">
            <v>36855</v>
          </cell>
        </row>
        <row r="1365">
          <cell r="R1365">
            <v>36855</v>
          </cell>
        </row>
        <row r="1366">
          <cell r="R1366">
            <v>36855</v>
          </cell>
        </row>
        <row r="1367">
          <cell r="R1367">
            <v>30183.4</v>
          </cell>
        </row>
        <row r="1368">
          <cell r="R1368">
            <v>30183.4</v>
          </cell>
        </row>
        <row r="1369">
          <cell r="R1369">
            <v>30183.4</v>
          </cell>
        </row>
        <row r="1370">
          <cell r="R1370">
            <v>30183.4</v>
          </cell>
        </row>
        <row r="1371">
          <cell r="R1371">
            <v>30183.4</v>
          </cell>
        </row>
        <row r="1372">
          <cell r="R1372">
            <v>37927.5</v>
          </cell>
        </row>
        <row r="1373">
          <cell r="R1373">
            <v>32571.25</v>
          </cell>
        </row>
        <row r="1374">
          <cell r="R1374">
            <v>32571.25</v>
          </cell>
        </row>
        <row r="1375">
          <cell r="R1375">
            <v>32571.25</v>
          </cell>
        </row>
        <row r="1376">
          <cell r="R1376">
            <v>32571.25</v>
          </cell>
        </row>
        <row r="1377">
          <cell r="R1377">
            <v>34865</v>
          </cell>
        </row>
        <row r="1378">
          <cell r="R1378">
            <v>34865</v>
          </cell>
        </row>
        <row r="1379">
          <cell r="R1379">
            <v>36855</v>
          </cell>
        </row>
        <row r="1380">
          <cell r="R1380">
            <v>36855</v>
          </cell>
        </row>
        <row r="1381">
          <cell r="R1381">
            <v>37927.5</v>
          </cell>
        </row>
        <row r="1382">
          <cell r="R1382">
            <v>37927.5</v>
          </cell>
        </row>
        <row r="1383">
          <cell r="R1383">
            <v>37927.5</v>
          </cell>
        </row>
        <row r="1384">
          <cell r="R1384">
            <v>45513</v>
          </cell>
        </row>
        <row r="1385">
          <cell r="R1385">
            <v>45513</v>
          </cell>
        </row>
        <row r="1386">
          <cell r="R1386">
            <v>45513</v>
          </cell>
        </row>
        <row r="1387">
          <cell r="R1387">
            <v>45513</v>
          </cell>
        </row>
        <row r="1388">
          <cell r="R1388">
            <v>45513</v>
          </cell>
        </row>
        <row r="1389">
          <cell r="R1389">
            <v>36855</v>
          </cell>
        </row>
        <row r="1390">
          <cell r="R1390">
            <v>37927.5</v>
          </cell>
        </row>
        <row r="1391">
          <cell r="R1391">
            <v>37927.5</v>
          </cell>
        </row>
        <row r="1392">
          <cell r="R1392">
            <v>37380</v>
          </cell>
        </row>
        <row r="1393">
          <cell r="R1393">
            <v>37380</v>
          </cell>
        </row>
        <row r="1394">
          <cell r="R1394">
            <v>37380</v>
          </cell>
        </row>
        <row r="1395">
          <cell r="R1395">
            <v>37380</v>
          </cell>
        </row>
        <row r="1396">
          <cell r="R1396">
            <v>42720</v>
          </cell>
        </row>
        <row r="1397">
          <cell r="R1397">
            <v>42720</v>
          </cell>
        </row>
        <row r="1398">
          <cell r="R1398">
            <v>36225</v>
          </cell>
        </row>
        <row r="1399">
          <cell r="R1399">
            <v>36225</v>
          </cell>
        </row>
        <row r="1400">
          <cell r="R1400">
            <v>41400</v>
          </cell>
        </row>
        <row r="1401">
          <cell r="R1401">
            <v>33064.33</v>
          </cell>
        </row>
        <row r="1402">
          <cell r="R1402">
            <v>33064.33</v>
          </cell>
        </row>
        <row r="1403">
          <cell r="R1403">
            <v>33064.33</v>
          </cell>
        </row>
        <row r="1404">
          <cell r="R1404">
            <v>33064.33</v>
          </cell>
        </row>
        <row r="1405">
          <cell r="R1405">
            <v>33064.33</v>
          </cell>
        </row>
        <row r="1406">
          <cell r="R1406">
            <v>33400</v>
          </cell>
        </row>
        <row r="1407">
          <cell r="R1407">
            <v>33400</v>
          </cell>
        </row>
        <row r="1408">
          <cell r="R1408">
            <v>33400</v>
          </cell>
        </row>
        <row r="1409">
          <cell r="R1409">
            <v>33400</v>
          </cell>
        </row>
        <row r="1410">
          <cell r="R1410">
            <v>33400</v>
          </cell>
        </row>
        <row r="1411">
          <cell r="R1411">
            <v>33400</v>
          </cell>
        </row>
        <row r="1412">
          <cell r="R1412">
            <v>33400</v>
          </cell>
        </row>
        <row r="1413">
          <cell r="R1413">
            <v>33400</v>
          </cell>
        </row>
        <row r="1414">
          <cell r="R1414">
            <v>33400</v>
          </cell>
        </row>
        <row r="1415">
          <cell r="R1415">
            <v>33400</v>
          </cell>
        </row>
        <row r="1416">
          <cell r="R1416">
            <v>33400</v>
          </cell>
        </row>
        <row r="1417">
          <cell r="R1417">
            <v>33400</v>
          </cell>
        </row>
        <row r="1418">
          <cell r="R1418">
            <v>33400</v>
          </cell>
        </row>
        <row r="1419">
          <cell r="R1419">
            <v>33400</v>
          </cell>
        </row>
        <row r="1420">
          <cell r="R1420">
            <v>33400</v>
          </cell>
        </row>
        <row r="1421">
          <cell r="R1421">
            <v>34500</v>
          </cell>
        </row>
        <row r="1422">
          <cell r="R1422">
            <v>34500</v>
          </cell>
        </row>
        <row r="1423">
          <cell r="R1423">
            <v>34500</v>
          </cell>
        </row>
        <row r="1424">
          <cell r="R1424">
            <v>34500</v>
          </cell>
        </row>
        <row r="1425">
          <cell r="R1425">
            <v>34500</v>
          </cell>
        </row>
        <row r="1426">
          <cell r="R1426">
            <v>33710.04</v>
          </cell>
        </row>
        <row r="1427">
          <cell r="R1427">
            <v>33710.04</v>
          </cell>
        </row>
        <row r="1428">
          <cell r="R1428">
            <v>33710.04</v>
          </cell>
        </row>
        <row r="1429">
          <cell r="R1429">
            <v>33710.04</v>
          </cell>
        </row>
        <row r="1430">
          <cell r="R1430">
            <v>33710.04</v>
          </cell>
        </row>
        <row r="1431">
          <cell r="R1431">
            <v>0</v>
          </cell>
        </row>
        <row r="1432">
          <cell r="R1432">
            <v>0</v>
          </cell>
        </row>
        <row r="1433">
          <cell r="R1433">
            <v>0</v>
          </cell>
        </row>
        <row r="1434">
          <cell r="R1434">
            <v>0</v>
          </cell>
        </row>
        <row r="1435">
          <cell r="R1435">
            <v>0</v>
          </cell>
        </row>
        <row r="1436">
          <cell r="R1436">
            <v>0</v>
          </cell>
        </row>
        <row r="1437">
          <cell r="R1437">
            <v>0</v>
          </cell>
        </row>
        <row r="1438">
          <cell r="R1438">
            <v>0</v>
          </cell>
        </row>
        <row r="1439">
          <cell r="R1439">
            <v>0</v>
          </cell>
        </row>
        <row r="1440">
          <cell r="R1440">
            <v>0</v>
          </cell>
        </row>
        <row r="1441">
          <cell r="R1441">
            <v>0</v>
          </cell>
        </row>
        <row r="1442">
          <cell r="R1442">
            <v>0</v>
          </cell>
        </row>
        <row r="1443">
          <cell r="R1443">
            <v>0</v>
          </cell>
        </row>
        <row r="1444">
          <cell r="R1444">
            <v>0</v>
          </cell>
        </row>
        <row r="1445">
          <cell r="R1445">
            <v>0</v>
          </cell>
        </row>
        <row r="1446">
          <cell r="R1446">
            <v>0</v>
          </cell>
        </row>
        <row r="1447">
          <cell r="R1447">
            <v>0</v>
          </cell>
        </row>
        <row r="1448">
          <cell r="R1448">
            <v>0</v>
          </cell>
        </row>
        <row r="1449">
          <cell r="R1449">
            <v>0</v>
          </cell>
        </row>
        <row r="1450">
          <cell r="R1450">
            <v>0</v>
          </cell>
        </row>
        <row r="1451">
          <cell r="R1451">
            <v>0</v>
          </cell>
        </row>
        <row r="1452">
          <cell r="R1452">
            <v>0</v>
          </cell>
        </row>
        <row r="1453">
          <cell r="R1453">
            <v>0</v>
          </cell>
        </row>
        <row r="1454">
          <cell r="R1454">
            <v>0</v>
          </cell>
        </row>
        <row r="1455">
          <cell r="R1455">
            <v>0</v>
          </cell>
        </row>
        <row r="1456">
          <cell r="R1456">
            <v>0</v>
          </cell>
        </row>
        <row r="1457">
          <cell r="R1457">
            <v>0</v>
          </cell>
        </row>
        <row r="1458">
          <cell r="R1458">
            <v>0</v>
          </cell>
        </row>
        <row r="1459">
          <cell r="R1459">
            <v>0</v>
          </cell>
        </row>
        <row r="1460">
          <cell r="R1460">
            <v>0</v>
          </cell>
        </row>
        <row r="1461">
          <cell r="R1461">
            <v>0</v>
          </cell>
        </row>
        <row r="1462">
          <cell r="R1462">
            <v>0</v>
          </cell>
        </row>
        <row r="1463">
          <cell r="R1463">
            <v>0</v>
          </cell>
        </row>
        <row r="1464">
          <cell r="R1464">
            <v>0</v>
          </cell>
        </row>
        <row r="1465">
          <cell r="R1465">
            <v>0</v>
          </cell>
        </row>
        <row r="1466">
          <cell r="R1466">
            <v>0</v>
          </cell>
        </row>
        <row r="1467">
          <cell r="R1467">
            <v>0</v>
          </cell>
        </row>
        <row r="1468">
          <cell r="R1468">
            <v>0</v>
          </cell>
        </row>
        <row r="1469">
          <cell r="R1469">
            <v>0</v>
          </cell>
        </row>
        <row r="1470">
          <cell r="R1470">
            <v>0</v>
          </cell>
        </row>
        <row r="1471">
          <cell r="R1471">
            <v>0</v>
          </cell>
        </row>
        <row r="1472">
          <cell r="R1472">
            <v>0</v>
          </cell>
        </row>
        <row r="1473">
          <cell r="R1473">
            <v>0</v>
          </cell>
        </row>
        <row r="1474">
          <cell r="R1474">
            <v>0</v>
          </cell>
        </row>
        <row r="1475">
          <cell r="R1475">
            <v>0</v>
          </cell>
        </row>
        <row r="1476">
          <cell r="R1476">
            <v>0</v>
          </cell>
        </row>
        <row r="1477">
          <cell r="R1477">
            <v>0</v>
          </cell>
        </row>
        <row r="1478">
          <cell r="R1478">
            <v>0</v>
          </cell>
        </row>
        <row r="1479">
          <cell r="R1479">
            <v>0</v>
          </cell>
        </row>
        <row r="1480">
          <cell r="R1480">
            <v>0</v>
          </cell>
        </row>
        <row r="1481">
          <cell r="R1481">
            <v>0</v>
          </cell>
        </row>
        <row r="1482">
          <cell r="R1482">
            <v>0</v>
          </cell>
        </row>
        <row r="1483">
          <cell r="R1483">
            <v>0</v>
          </cell>
        </row>
        <row r="1484">
          <cell r="R1484">
            <v>0</v>
          </cell>
        </row>
        <row r="1485">
          <cell r="R1485">
            <v>0</v>
          </cell>
        </row>
        <row r="1486">
          <cell r="R1486">
            <v>0</v>
          </cell>
        </row>
        <row r="1487">
          <cell r="R1487">
            <v>0</v>
          </cell>
        </row>
        <row r="1488">
          <cell r="R1488">
            <v>0</v>
          </cell>
        </row>
        <row r="1489">
          <cell r="R1489">
            <v>0</v>
          </cell>
        </row>
        <row r="1490">
          <cell r="R1490">
            <v>0</v>
          </cell>
        </row>
        <row r="1491">
          <cell r="R1491">
            <v>0</v>
          </cell>
        </row>
        <row r="1492">
          <cell r="R1492">
            <v>0</v>
          </cell>
        </row>
        <row r="1493">
          <cell r="R1493">
            <v>0</v>
          </cell>
        </row>
        <row r="1494">
          <cell r="R1494">
            <v>0</v>
          </cell>
        </row>
        <row r="1495">
          <cell r="R1495">
            <v>0</v>
          </cell>
        </row>
        <row r="1496">
          <cell r="R1496">
            <v>0</v>
          </cell>
        </row>
        <row r="1497">
          <cell r="R1497">
            <v>0</v>
          </cell>
        </row>
        <row r="1498">
          <cell r="R1498">
            <v>0</v>
          </cell>
        </row>
        <row r="1499">
          <cell r="R1499">
            <v>0</v>
          </cell>
        </row>
        <row r="1500">
          <cell r="R1500">
            <v>0</v>
          </cell>
        </row>
        <row r="1501">
          <cell r="R1501">
            <v>0</v>
          </cell>
        </row>
        <row r="1502">
          <cell r="R1502">
            <v>0</v>
          </cell>
        </row>
        <row r="1503">
          <cell r="R1503">
            <v>0</v>
          </cell>
        </row>
        <row r="1504">
          <cell r="R1504">
            <v>0</v>
          </cell>
        </row>
        <row r="1505">
          <cell r="R1505">
            <v>0</v>
          </cell>
        </row>
        <row r="1506">
          <cell r="R1506">
            <v>0</v>
          </cell>
        </row>
        <row r="1507">
          <cell r="R1507">
            <v>0</v>
          </cell>
        </row>
        <row r="1508">
          <cell r="R1508">
            <v>0</v>
          </cell>
        </row>
        <row r="1509">
          <cell r="R1509">
            <v>0</v>
          </cell>
        </row>
        <row r="1510">
          <cell r="R1510">
            <v>0</v>
          </cell>
        </row>
        <row r="1511">
          <cell r="R1511">
            <v>0</v>
          </cell>
        </row>
        <row r="1512">
          <cell r="R1512">
            <v>0</v>
          </cell>
        </row>
        <row r="1513">
          <cell r="R1513">
            <v>0</v>
          </cell>
        </row>
        <row r="1514">
          <cell r="R1514">
            <v>0</v>
          </cell>
        </row>
        <row r="1515">
          <cell r="R1515">
            <v>0</v>
          </cell>
        </row>
        <row r="1516">
          <cell r="R1516">
            <v>0</v>
          </cell>
        </row>
        <row r="1517">
          <cell r="R1517">
            <v>0</v>
          </cell>
        </row>
        <row r="1518">
          <cell r="R1518">
            <v>0</v>
          </cell>
        </row>
        <row r="1519">
          <cell r="R1519">
            <v>0</v>
          </cell>
        </row>
        <row r="1520">
          <cell r="R1520">
            <v>0</v>
          </cell>
        </row>
        <row r="1521">
          <cell r="R1521">
            <v>0</v>
          </cell>
        </row>
        <row r="1522">
          <cell r="R1522">
            <v>0</v>
          </cell>
        </row>
        <row r="1523">
          <cell r="R1523">
            <v>0</v>
          </cell>
        </row>
        <row r="1524">
          <cell r="R1524">
            <v>0</v>
          </cell>
        </row>
        <row r="1525">
          <cell r="R1525">
            <v>0</v>
          </cell>
        </row>
        <row r="1526">
          <cell r="R1526">
            <v>0</v>
          </cell>
        </row>
        <row r="1527">
          <cell r="R1527">
            <v>0</v>
          </cell>
        </row>
        <row r="1528">
          <cell r="R1528">
            <v>0</v>
          </cell>
        </row>
        <row r="1529">
          <cell r="R1529">
            <v>0</v>
          </cell>
        </row>
        <row r="1530">
          <cell r="R1530">
            <v>0</v>
          </cell>
        </row>
        <row r="1531">
          <cell r="R1531">
            <v>0</v>
          </cell>
        </row>
        <row r="1532">
          <cell r="R1532">
            <v>0</v>
          </cell>
        </row>
        <row r="1533">
          <cell r="R1533">
            <v>0</v>
          </cell>
        </row>
        <row r="1534">
          <cell r="R1534">
            <v>0</v>
          </cell>
        </row>
        <row r="1535">
          <cell r="R1535">
            <v>0</v>
          </cell>
        </row>
        <row r="1536">
          <cell r="R1536">
            <v>0</v>
          </cell>
        </row>
        <row r="1537">
          <cell r="R1537">
            <v>0</v>
          </cell>
        </row>
        <row r="1538">
          <cell r="R1538">
            <v>0</v>
          </cell>
        </row>
        <row r="1539">
          <cell r="R1539">
            <v>0</v>
          </cell>
        </row>
        <row r="1540">
          <cell r="R1540">
            <v>0</v>
          </cell>
        </row>
        <row r="1541">
          <cell r="R1541">
            <v>0</v>
          </cell>
        </row>
        <row r="1542">
          <cell r="R1542">
            <v>0</v>
          </cell>
        </row>
        <row r="1543">
          <cell r="R1543">
            <v>0</v>
          </cell>
        </row>
        <row r="1544">
          <cell r="R1544">
            <v>79569.2</v>
          </cell>
        </row>
        <row r="1545">
          <cell r="R1545">
            <v>61146.5</v>
          </cell>
        </row>
        <row r="1546">
          <cell r="R1546">
            <v>61146.5</v>
          </cell>
        </row>
        <row r="1547">
          <cell r="R1547">
            <v>61146.5</v>
          </cell>
        </row>
        <row r="1548">
          <cell r="R1548">
            <v>61146.5</v>
          </cell>
        </row>
        <row r="1549">
          <cell r="R1549">
            <v>61146.5</v>
          </cell>
        </row>
        <row r="1550">
          <cell r="R1550">
            <v>82078.31</v>
          </cell>
        </row>
        <row r="1551">
          <cell r="R1551">
            <v>45696.75</v>
          </cell>
        </row>
        <row r="1552">
          <cell r="R1552">
            <v>85912.5</v>
          </cell>
        </row>
        <row r="1553">
          <cell r="R1553">
            <v>129410.94</v>
          </cell>
        </row>
        <row r="1554">
          <cell r="R1554">
            <v>63465.85</v>
          </cell>
        </row>
        <row r="1555">
          <cell r="R1555">
            <v>65785.2</v>
          </cell>
        </row>
        <row r="1556">
          <cell r="R1556">
            <v>69061.2</v>
          </cell>
        </row>
        <row r="1557">
          <cell r="R1557">
            <v>122715.77</v>
          </cell>
        </row>
        <row r="1558">
          <cell r="R1558">
            <v>75719.27</v>
          </cell>
        </row>
        <row r="1559">
          <cell r="R1559">
            <v>75662.75</v>
          </cell>
        </row>
        <row r="1560">
          <cell r="R1560">
            <v>124415</v>
          </cell>
        </row>
        <row r="1561">
          <cell r="R1561">
            <v>75719.27</v>
          </cell>
        </row>
        <row r="1562">
          <cell r="R1562">
            <v>45925</v>
          </cell>
        </row>
        <row r="1563">
          <cell r="R1563">
            <v>84198.02</v>
          </cell>
        </row>
        <row r="1564">
          <cell r="R1564">
            <v>13360</v>
          </cell>
        </row>
        <row r="1565">
          <cell r="R1565">
            <v>78297.95</v>
          </cell>
        </row>
        <row r="1566">
          <cell r="R1566">
            <v>113601.75</v>
          </cell>
        </row>
        <row r="1567">
          <cell r="R1567">
            <v>78297.95</v>
          </cell>
        </row>
        <row r="1568">
          <cell r="R1568">
            <v>78297.95</v>
          </cell>
        </row>
        <row r="1569">
          <cell r="R1569">
            <v>78297.95</v>
          </cell>
        </row>
        <row r="1570">
          <cell r="R1570">
            <v>80876.62</v>
          </cell>
        </row>
        <row r="1571">
          <cell r="R1571">
            <v>80876.62</v>
          </cell>
        </row>
        <row r="1572">
          <cell r="R1572">
            <v>80876.62</v>
          </cell>
        </row>
        <row r="1573">
          <cell r="R1573">
            <v>87065.45</v>
          </cell>
        </row>
        <row r="1574">
          <cell r="R1574">
            <v>80876.62</v>
          </cell>
        </row>
        <row r="1575">
          <cell r="R1575">
            <v>107122.5</v>
          </cell>
        </row>
        <row r="1576">
          <cell r="R1576">
            <v>87727.3</v>
          </cell>
        </row>
        <row r="1577">
          <cell r="R1577">
            <v>59291.8</v>
          </cell>
        </row>
        <row r="1578">
          <cell r="R1578">
            <v>80785.3</v>
          </cell>
        </row>
        <row r="1579">
          <cell r="R1579">
            <v>83281.47</v>
          </cell>
        </row>
        <row r="1580">
          <cell r="R1580">
            <v>83281.47</v>
          </cell>
        </row>
        <row r="1581">
          <cell r="R1581">
            <v>83281.47</v>
          </cell>
        </row>
        <row r="1582">
          <cell r="R1582">
            <v>61123.85</v>
          </cell>
        </row>
        <row r="1583">
          <cell r="R1583">
            <v>113953.5</v>
          </cell>
        </row>
        <row r="1584">
          <cell r="R1584">
            <v>64757.15</v>
          </cell>
        </row>
        <row r="1585">
          <cell r="R1585">
            <v>64757.15</v>
          </cell>
        </row>
        <row r="1586">
          <cell r="R1586">
            <v>56701.5</v>
          </cell>
        </row>
        <row r="1587">
          <cell r="R1587">
            <v>64757.15</v>
          </cell>
        </row>
        <row r="1588">
          <cell r="R1588">
            <v>66698.100000000006</v>
          </cell>
        </row>
        <row r="1589">
          <cell r="R1589">
            <v>66698.100000000006</v>
          </cell>
        </row>
        <row r="1590">
          <cell r="R1590">
            <v>66698.100000000006</v>
          </cell>
        </row>
        <row r="1591">
          <cell r="R1591">
            <v>66698.100000000006</v>
          </cell>
        </row>
        <row r="1592">
          <cell r="R1592">
            <v>127609.02</v>
          </cell>
        </row>
        <row r="1593">
          <cell r="R1593">
            <v>61973.1</v>
          </cell>
        </row>
        <row r="1594">
          <cell r="R1594">
            <v>60169.65</v>
          </cell>
        </row>
        <row r="1595">
          <cell r="R1595">
            <v>58793.4</v>
          </cell>
        </row>
        <row r="1596">
          <cell r="R1596">
            <v>58793.4</v>
          </cell>
        </row>
        <row r="1597">
          <cell r="R1597">
            <v>58793.4</v>
          </cell>
        </row>
        <row r="1598">
          <cell r="R1598">
            <v>58793.4</v>
          </cell>
        </row>
        <row r="1599">
          <cell r="R1599">
            <v>58793.4</v>
          </cell>
        </row>
        <row r="1600">
          <cell r="R1600">
            <v>58793.4</v>
          </cell>
        </row>
        <row r="1601">
          <cell r="R1601">
            <v>63776.55</v>
          </cell>
        </row>
        <row r="1602">
          <cell r="R1602">
            <v>63776.55</v>
          </cell>
        </row>
        <row r="1603">
          <cell r="R1603">
            <v>0</v>
          </cell>
        </row>
        <row r="1604">
          <cell r="R1604">
            <v>0</v>
          </cell>
        </row>
        <row r="1605">
          <cell r="R1605">
            <v>0</v>
          </cell>
        </row>
        <row r="1606">
          <cell r="R1606">
            <v>0</v>
          </cell>
        </row>
        <row r="1607">
          <cell r="R1607">
            <v>0</v>
          </cell>
        </row>
        <row r="1608">
          <cell r="R1608">
            <v>0</v>
          </cell>
        </row>
        <row r="1609">
          <cell r="R1609">
            <v>0</v>
          </cell>
        </row>
        <row r="1610">
          <cell r="R1610">
            <v>0</v>
          </cell>
        </row>
        <row r="1611">
          <cell r="R1611">
            <v>0</v>
          </cell>
        </row>
        <row r="1612">
          <cell r="R1612">
            <v>0</v>
          </cell>
        </row>
        <row r="1613">
          <cell r="R1613">
            <v>0</v>
          </cell>
        </row>
        <row r="1614">
          <cell r="R1614">
            <v>0</v>
          </cell>
        </row>
        <row r="1615">
          <cell r="R1615">
            <v>0</v>
          </cell>
        </row>
        <row r="1616">
          <cell r="R1616">
            <v>0</v>
          </cell>
        </row>
        <row r="1617">
          <cell r="R1617">
            <v>0</v>
          </cell>
        </row>
        <row r="1618">
          <cell r="R1618">
            <v>0</v>
          </cell>
        </row>
        <row r="1619">
          <cell r="R1619">
            <v>0</v>
          </cell>
        </row>
        <row r="1620">
          <cell r="R1620">
            <v>0</v>
          </cell>
        </row>
        <row r="1621">
          <cell r="R1621">
            <v>0</v>
          </cell>
        </row>
        <row r="1622">
          <cell r="R1622">
            <v>0</v>
          </cell>
        </row>
        <row r="1623">
          <cell r="R1623">
            <v>0</v>
          </cell>
        </row>
        <row r="1624">
          <cell r="R1624">
            <v>0</v>
          </cell>
        </row>
        <row r="1625">
          <cell r="R1625">
            <v>0</v>
          </cell>
        </row>
        <row r="1626">
          <cell r="R1626">
            <v>0</v>
          </cell>
        </row>
        <row r="1627">
          <cell r="R1627">
            <v>0</v>
          </cell>
        </row>
        <row r="1628">
          <cell r="R1628">
            <v>0</v>
          </cell>
        </row>
        <row r="1629">
          <cell r="R1629">
            <v>0</v>
          </cell>
        </row>
        <row r="1630">
          <cell r="R1630">
            <v>0</v>
          </cell>
        </row>
        <row r="1631">
          <cell r="R1631">
            <v>0</v>
          </cell>
        </row>
        <row r="1632">
          <cell r="R1632">
            <v>0</v>
          </cell>
        </row>
        <row r="1633">
          <cell r="R1633">
            <v>0</v>
          </cell>
        </row>
        <row r="1634">
          <cell r="R1634">
            <v>0</v>
          </cell>
        </row>
        <row r="1635">
          <cell r="R1635">
            <v>0</v>
          </cell>
        </row>
        <row r="1636">
          <cell r="R1636">
            <v>0</v>
          </cell>
        </row>
        <row r="1637">
          <cell r="R1637">
            <v>0</v>
          </cell>
        </row>
        <row r="1638">
          <cell r="R1638">
            <v>0</v>
          </cell>
        </row>
        <row r="1639">
          <cell r="R1639">
            <v>0</v>
          </cell>
        </row>
        <row r="1640">
          <cell r="R1640">
            <v>0</v>
          </cell>
        </row>
        <row r="1641">
          <cell r="R1641">
            <v>0</v>
          </cell>
        </row>
        <row r="1642">
          <cell r="R1642">
            <v>0</v>
          </cell>
        </row>
        <row r="1643">
          <cell r="R1643">
            <v>0</v>
          </cell>
        </row>
        <row r="1644">
          <cell r="R1644">
            <v>0</v>
          </cell>
        </row>
        <row r="1645">
          <cell r="R1645">
            <v>199788.75</v>
          </cell>
        </row>
        <row r="1646">
          <cell r="R1646">
            <v>254721.25</v>
          </cell>
        </row>
        <row r="1647">
          <cell r="R1647">
            <v>186620</v>
          </cell>
        </row>
        <row r="1648">
          <cell r="R1648">
            <v>54180</v>
          </cell>
        </row>
        <row r="1649">
          <cell r="R1649">
            <v>230580</v>
          </cell>
        </row>
        <row r="1650">
          <cell r="R1650">
            <v>174199.06</v>
          </cell>
        </row>
        <row r="1651">
          <cell r="R1651">
            <v>270744</v>
          </cell>
        </row>
        <row r="1652">
          <cell r="R1652">
            <v>270744</v>
          </cell>
        </row>
        <row r="1653">
          <cell r="R1653">
            <v>0</v>
          </cell>
        </row>
        <row r="1654">
          <cell r="R1654">
            <v>74544.210000000006</v>
          </cell>
        </row>
        <row r="1655">
          <cell r="R1655">
            <v>127105.75</v>
          </cell>
        </row>
        <row r="1656">
          <cell r="R1656">
            <v>0</v>
          </cell>
        </row>
        <row r="1657">
          <cell r="R1657">
            <v>0</v>
          </cell>
        </row>
        <row r="1658">
          <cell r="R1658">
            <v>0</v>
          </cell>
        </row>
        <row r="1659">
          <cell r="R1659">
            <v>0</v>
          </cell>
        </row>
        <row r="1660">
          <cell r="R1660">
            <v>0</v>
          </cell>
        </row>
        <row r="1661">
          <cell r="R1661">
            <v>0</v>
          </cell>
        </row>
        <row r="1662">
          <cell r="R1662">
            <v>0</v>
          </cell>
        </row>
        <row r="1663">
          <cell r="R1663">
            <v>0</v>
          </cell>
        </row>
        <row r="1664">
          <cell r="R1664">
            <v>0</v>
          </cell>
        </row>
        <row r="1665">
          <cell r="R1665">
            <v>0</v>
          </cell>
        </row>
        <row r="1666">
          <cell r="R1666">
            <v>0</v>
          </cell>
        </row>
        <row r="1667">
          <cell r="R1667">
            <v>0</v>
          </cell>
        </row>
        <row r="1668">
          <cell r="R1668">
            <v>0</v>
          </cell>
        </row>
        <row r="1669">
          <cell r="R1669">
            <v>9882.5</v>
          </cell>
        </row>
        <row r="1670">
          <cell r="R1670">
            <v>39468</v>
          </cell>
        </row>
        <row r="1671">
          <cell r="R1671">
            <v>110136</v>
          </cell>
        </row>
        <row r="1672">
          <cell r="R1672">
            <v>114019</v>
          </cell>
        </row>
        <row r="1673">
          <cell r="R1673">
            <v>8510.32</v>
          </cell>
        </row>
        <row r="1674">
          <cell r="R1674">
            <v>573775</v>
          </cell>
        </row>
        <row r="1675">
          <cell r="R1675">
            <v>144965</v>
          </cell>
        </row>
        <row r="1676">
          <cell r="R1676">
            <v>49866.12</v>
          </cell>
        </row>
        <row r="1677">
          <cell r="R1677">
            <v>140805</v>
          </cell>
        </row>
        <row r="1678">
          <cell r="R1678">
            <v>11926</v>
          </cell>
        </row>
        <row r="1679">
          <cell r="R1679">
            <v>11926</v>
          </cell>
        </row>
        <row r="1680">
          <cell r="R1680">
            <v>47437.5</v>
          </cell>
        </row>
        <row r="1681">
          <cell r="R1681">
            <v>47437.5</v>
          </cell>
        </row>
        <row r="1682">
          <cell r="R1682">
            <v>9392.6200000000008</v>
          </cell>
        </row>
        <row r="1683">
          <cell r="R1683">
            <v>0</v>
          </cell>
        </row>
        <row r="1684">
          <cell r="R1684">
            <v>0</v>
          </cell>
        </row>
        <row r="1685">
          <cell r="R1685">
            <v>0</v>
          </cell>
        </row>
        <row r="1686">
          <cell r="R1686">
            <v>0</v>
          </cell>
        </row>
        <row r="1687">
          <cell r="R1687">
            <v>508.5</v>
          </cell>
        </row>
        <row r="1688">
          <cell r="R1688">
            <v>546</v>
          </cell>
        </row>
        <row r="1689">
          <cell r="R1689">
            <v>215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y dta"/>
      <sheetName val="Analysis-Kg"/>
      <sheetName val="Analysis-Rs"/>
      <sheetName val="Clause 41"/>
      <sheetName val="Clause 41 Contd"/>
      <sheetName val="Results"/>
      <sheetName val="SMMMM"/>
      <sheetName val="BS,P&amp;L"/>
      <sheetName val="BSSC"/>
      <sheetName val="costing (2)"/>
      <sheetName val="P&amp;LSC"/>
      <sheetName val="Sch. 6A"/>
      <sheetName val="BS YTD"/>
      <sheetName val="WTT grouping"/>
      <sheetName val="PL  YTD"/>
      <sheetName val="FUND FLOW"/>
      <sheetName val="detail MIS"/>
      <sheetName val="ANJAR P&amp;L"/>
      <sheetName val="ANJAR TRIAL"/>
      <sheetName val="ANJAR BS"/>
      <sheetName val="sap bs 1"/>
      <sheetName val="SAP BS"/>
      <sheetName val="DTA"/>
      <sheetName val="DTA TRL"/>
      <sheetName val="GCIL SAP"/>
      <sheetName val="DRR"/>
      <sheetName val="FinalNotes04-05"/>
      <sheetName val="costing"/>
      <sheetName val="PR2"/>
      <sheetName val="PR4"/>
      <sheetName val="PR3"/>
      <sheetName val="Order Book"/>
      <sheetName val="Tax Disallowances"/>
      <sheetName val="EPS"/>
      <sheetName val="Sheet5"/>
      <sheetName val="Sheet4"/>
      <sheetName val="Commission"/>
      <sheetName val="Deffered Tax 05"/>
      <sheetName val="Computation"/>
      <sheetName val="PR1"/>
      <sheetName val="Abstract"/>
      <sheetName val="BS MNTH"/>
      <sheetName val="P_L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L2">
            <v>-3729.22</v>
          </cell>
          <cell r="R2">
            <v>467329.78</v>
          </cell>
        </row>
        <row r="3">
          <cell r="L3">
            <v>0</v>
          </cell>
          <cell r="R3">
            <v>0</v>
          </cell>
        </row>
        <row r="4">
          <cell r="L4">
            <v>-139630.22</v>
          </cell>
          <cell r="R4">
            <v>235635.78</v>
          </cell>
        </row>
        <row r="5">
          <cell r="L5">
            <v>-32669.08</v>
          </cell>
          <cell r="R5">
            <v>1708.57</v>
          </cell>
        </row>
        <row r="6">
          <cell r="L6">
            <v>-206522.05</v>
          </cell>
          <cell r="R6">
            <v>10800.95</v>
          </cell>
        </row>
        <row r="7">
          <cell r="L7">
            <v>-448668.61</v>
          </cell>
          <cell r="R7">
            <v>39899.75</v>
          </cell>
        </row>
        <row r="8">
          <cell r="L8">
            <v>-499979.6</v>
          </cell>
          <cell r="R8">
            <v>63907.17</v>
          </cell>
        </row>
        <row r="9">
          <cell r="L9">
            <v>-282120.40999999997</v>
          </cell>
          <cell r="R9">
            <v>30478.38</v>
          </cell>
        </row>
        <row r="10">
          <cell r="L10">
            <v>-264336.71000000002</v>
          </cell>
          <cell r="R10">
            <v>28557.15</v>
          </cell>
        </row>
        <row r="11">
          <cell r="L11">
            <v>-267649.2</v>
          </cell>
          <cell r="R11">
            <v>84520.8</v>
          </cell>
        </row>
        <row r="12">
          <cell r="L12">
            <v>-538051.88</v>
          </cell>
          <cell r="R12">
            <v>169911.12</v>
          </cell>
        </row>
        <row r="13">
          <cell r="L13">
            <v>-268605.06</v>
          </cell>
          <cell r="R13">
            <v>88542.94</v>
          </cell>
        </row>
        <row r="14">
          <cell r="L14">
            <v>-293075.78999999998</v>
          </cell>
          <cell r="R14">
            <v>77125.210000000006</v>
          </cell>
        </row>
        <row r="15">
          <cell r="L15">
            <v>-457130.54</v>
          </cell>
          <cell r="R15">
            <v>150688.46</v>
          </cell>
        </row>
        <row r="16">
          <cell r="L16">
            <v>-376513.37</v>
          </cell>
          <cell r="R16">
            <v>140438.63</v>
          </cell>
        </row>
        <row r="17">
          <cell r="L17">
            <v>-366582.08</v>
          </cell>
          <cell r="R17">
            <v>132775.92000000001</v>
          </cell>
        </row>
        <row r="18">
          <cell r="L18">
            <v>-261346.39</v>
          </cell>
          <cell r="R18">
            <v>97481.61</v>
          </cell>
        </row>
        <row r="19">
          <cell r="L19">
            <v>-393498.96</v>
          </cell>
          <cell r="R19">
            <v>135279.04000000001</v>
          </cell>
        </row>
        <row r="20">
          <cell r="L20">
            <v>-263924.65999999997</v>
          </cell>
          <cell r="R20">
            <v>90733.34</v>
          </cell>
        </row>
        <row r="21">
          <cell r="L21">
            <v>-358774.94</v>
          </cell>
          <cell r="R21">
            <v>174389.06</v>
          </cell>
        </row>
        <row r="22">
          <cell r="L22">
            <v>-232473.87</v>
          </cell>
          <cell r="R22">
            <v>112998.13</v>
          </cell>
        </row>
        <row r="23">
          <cell r="L23">
            <v>-454454.86</v>
          </cell>
          <cell r="R23">
            <v>209650.14</v>
          </cell>
        </row>
        <row r="24">
          <cell r="L24">
            <v>-372873.48</v>
          </cell>
          <cell r="R24">
            <v>187838.52</v>
          </cell>
        </row>
        <row r="25">
          <cell r="L25">
            <v>-255874.16</v>
          </cell>
          <cell r="R25">
            <v>133534.84</v>
          </cell>
        </row>
        <row r="26">
          <cell r="L26">
            <v>-267231.35999999999</v>
          </cell>
          <cell r="R26">
            <v>129892.64</v>
          </cell>
        </row>
        <row r="27">
          <cell r="L27">
            <v>-255874.16</v>
          </cell>
          <cell r="R27">
            <v>133534.84</v>
          </cell>
        </row>
        <row r="28">
          <cell r="L28">
            <v>-583958.82999999996</v>
          </cell>
          <cell r="R28">
            <v>317083.17</v>
          </cell>
        </row>
        <row r="29">
          <cell r="L29">
            <v>-227222.05</v>
          </cell>
          <cell r="R29">
            <v>118581.95</v>
          </cell>
        </row>
        <row r="30">
          <cell r="L30">
            <v>-227222.05</v>
          </cell>
          <cell r="R30">
            <v>118581.95</v>
          </cell>
        </row>
        <row r="31">
          <cell r="L31">
            <v>-107544.83</v>
          </cell>
          <cell r="R31">
            <v>56125.17</v>
          </cell>
        </row>
        <row r="32">
          <cell r="L32">
            <v>-216935.97</v>
          </cell>
          <cell r="R32">
            <v>101697.03</v>
          </cell>
        </row>
        <row r="33">
          <cell r="L33">
            <v>-216935.97</v>
          </cell>
          <cell r="R33">
            <v>101697.03</v>
          </cell>
        </row>
        <row r="34">
          <cell r="L34">
            <v>-216935.97</v>
          </cell>
          <cell r="R34">
            <v>101697.03</v>
          </cell>
        </row>
        <row r="35">
          <cell r="L35">
            <v>-186665.83</v>
          </cell>
          <cell r="R35">
            <v>131967.17000000001</v>
          </cell>
        </row>
        <row r="36">
          <cell r="L36">
            <v>-180873.47</v>
          </cell>
          <cell r="R36">
            <v>170621.53</v>
          </cell>
        </row>
        <row r="37">
          <cell r="L37">
            <v>-191541.17</v>
          </cell>
          <cell r="R37">
            <v>205092.83</v>
          </cell>
        </row>
        <row r="38">
          <cell r="L38">
            <v>-191541.17</v>
          </cell>
          <cell r="R38">
            <v>205092.83</v>
          </cell>
        </row>
        <row r="39">
          <cell r="L39">
            <v>-191541.17</v>
          </cell>
          <cell r="R39">
            <v>205092.83</v>
          </cell>
        </row>
        <row r="40">
          <cell r="L40">
            <v>-189703.76</v>
          </cell>
          <cell r="R40">
            <v>216629.24</v>
          </cell>
        </row>
        <row r="41">
          <cell r="L41">
            <v>-193936.39</v>
          </cell>
          <cell r="R41">
            <v>228429.61</v>
          </cell>
        </row>
        <row r="42">
          <cell r="L42">
            <v>-181456.49</v>
          </cell>
          <cell r="R42">
            <v>259328.51</v>
          </cell>
        </row>
        <row r="43">
          <cell r="L43">
            <v>-152164.85999999999</v>
          </cell>
          <cell r="R43">
            <v>265679.14</v>
          </cell>
        </row>
        <row r="44">
          <cell r="L44">
            <v>-152164.85999999999</v>
          </cell>
          <cell r="R44">
            <v>265679.14</v>
          </cell>
        </row>
        <row r="45">
          <cell r="L45">
            <v>-162724.6</v>
          </cell>
          <cell r="R45">
            <v>284116.40000000002</v>
          </cell>
        </row>
        <row r="46">
          <cell r="L46">
            <v>-162724.6</v>
          </cell>
          <cell r="R46">
            <v>284116.40000000002</v>
          </cell>
        </row>
        <row r="47">
          <cell r="L47">
            <v>-237788.87</v>
          </cell>
          <cell r="R47">
            <v>415178.29</v>
          </cell>
        </row>
        <row r="48">
          <cell r="L48">
            <v>-222521.95</v>
          </cell>
          <cell r="R48">
            <v>416297.05</v>
          </cell>
        </row>
        <row r="49">
          <cell r="L49">
            <v>-221980.99</v>
          </cell>
          <cell r="R49">
            <v>96652.01</v>
          </cell>
        </row>
        <row r="50">
          <cell r="L50">
            <v>-110497.49</v>
          </cell>
          <cell r="R50">
            <v>300019.51</v>
          </cell>
        </row>
        <row r="51">
          <cell r="L51">
            <v>-92193.61</v>
          </cell>
          <cell r="R51">
            <v>323717.39</v>
          </cell>
        </row>
        <row r="52">
          <cell r="L52">
            <v>-90863.61</v>
          </cell>
          <cell r="R52">
            <v>319047.39</v>
          </cell>
        </row>
        <row r="53">
          <cell r="L53">
            <v>-128584.84</v>
          </cell>
          <cell r="R53">
            <v>451497.16</v>
          </cell>
        </row>
        <row r="54">
          <cell r="L54">
            <v>-60299.49</v>
          </cell>
          <cell r="R54">
            <v>232653.51</v>
          </cell>
        </row>
        <row r="55">
          <cell r="L55">
            <v>-113116.9</v>
          </cell>
          <cell r="R55">
            <v>458421.11</v>
          </cell>
        </row>
        <row r="56">
          <cell r="L56">
            <v>-42267.88</v>
          </cell>
          <cell r="R56">
            <v>224687.12</v>
          </cell>
        </row>
        <row r="57">
          <cell r="L57">
            <v>-42267.88</v>
          </cell>
          <cell r="R57">
            <v>224687.12</v>
          </cell>
        </row>
        <row r="58">
          <cell r="L58">
            <v>-104311.4</v>
          </cell>
          <cell r="R58">
            <v>670757.85</v>
          </cell>
        </row>
        <row r="59">
          <cell r="L59">
            <v>-31253.54</v>
          </cell>
          <cell r="R59">
            <v>462223.46</v>
          </cell>
        </row>
        <row r="60">
          <cell r="L60">
            <v>-13682.4</v>
          </cell>
          <cell r="R60">
            <v>418393.35</v>
          </cell>
        </row>
        <row r="61">
          <cell r="L61">
            <v>-9369.76</v>
          </cell>
          <cell r="R61">
            <v>286517.24</v>
          </cell>
        </row>
        <row r="62">
          <cell r="L62">
            <v>-8819.58</v>
          </cell>
          <cell r="R62">
            <v>269693.42</v>
          </cell>
        </row>
        <row r="63">
          <cell r="L63">
            <v>-9198.06</v>
          </cell>
          <cell r="R63">
            <v>281266.94</v>
          </cell>
        </row>
        <row r="64">
          <cell r="L64">
            <v>-17169.02</v>
          </cell>
          <cell r="R64">
            <v>705736.98</v>
          </cell>
        </row>
        <row r="65">
          <cell r="L65">
            <v>-6614.16</v>
          </cell>
          <cell r="R65">
            <v>411121.97</v>
          </cell>
        </row>
        <row r="66">
          <cell r="L66">
            <v>-21819.91</v>
          </cell>
          <cell r="R66">
            <v>896913.12</v>
          </cell>
        </row>
        <row r="67">
          <cell r="L67">
            <v>0</v>
          </cell>
          <cell r="R67">
            <v>0</v>
          </cell>
        </row>
        <row r="68">
          <cell r="L68">
            <v>0</v>
          </cell>
          <cell r="R68">
            <v>0</v>
          </cell>
        </row>
        <row r="69">
          <cell r="L69">
            <v>-13095.05</v>
          </cell>
          <cell r="R69">
            <v>813960.95</v>
          </cell>
        </row>
        <row r="70">
          <cell r="L70">
            <v>-2832.96</v>
          </cell>
          <cell r="R70">
            <v>355014.04</v>
          </cell>
        </row>
        <row r="71">
          <cell r="L71">
            <v>-9107.27</v>
          </cell>
          <cell r="R71">
            <v>278490.73</v>
          </cell>
        </row>
        <row r="72">
          <cell r="L72">
            <v>-9107.27</v>
          </cell>
          <cell r="R72">
            <v>278490.73</v>
          </cell>
        </row>
        <row r="73">
          <cell r="L73">
            <v>-7374.01</v>
          </cell>
          <cell r="R73">
            <v>458352.99</v>
          </cell>
        </row>
        <row r="74">
          <cell r="L74">
            <v>-7374.01</v>
          </cell>
          <cell r="R74">
            <v>458352.99</v>
          </cell>
        </row>
        <row r="75">
          <cell r="L75">
            <v>0</v>
          </cell>
          <cell r="R75">
            <v>0</v>
          </cell>
        </row>
        <row r="76">
          <cell r="L76">
            <v>-11061.02</v>
          </cell>
          <cell r="R76">
            <v>454665.98</v>
          </cell>
        </row>
        <row r="77">
          <cell r="L77">
            <v>-3687.01</v>
          </cell>
          <cell r="R77">
            <v>462039.99</v>
          </cell>
        </row>
        <row r="78">
          <cell r="L78">
            <v>-7457.93</v>
          </cell>
          <cell r="R78">
            <v>463569.07</v>
          </cell>
        </row>
        <row r="79">
          <cell r="L79">
            <v>-7457.93</v>
          </cell>
          <cell r="R79">
            <v>463569.07</v>
          </cell>
        </row>
        <row r="80">
          <cell r="L80">
            <v>-7457.93</v>
          </cell>
          <cell r="R80">
            <v>463569.07</v>
          </cell>
        </row>
        <row r="81">
          <cell r="L81">
            <v>-7457.93</v>
          </cell>
          <cell r="R81">
            <v>463569.07</v>
          </cell>
        </row>
        <row r="82">
          <cell r="L82">
            <v>-7457.93</v>
          </cell>
          <cell r="R82">
            <v>463569.07</v>
          </cell>
        </row>
        <row r="83">
          <cell r="L83">
            <v>-7457.93</v>
          </cell>
          <cell r="R83">
            <v>463569.07</v>
          </cell>
        </row>
        <row r="84">
          <cell r="L84">
            <v>-7457.93</v>
          </cell>
          <cell r="R84">
            <v>463569.07</v>
          </cell>
        </row>
        <row r="85">
          <cell r="L85">
            <v>-3687.01</v>
          </cell>
          <cell r="R85">
            <v>462039.99</v>
          </cell>
        </row>
        <row r="86">
          <cell r="L86">
            <v>-16649.080000000002</v>
          </cell>
          <cell r="R86">
            <v>686914.92</v>
          </cell>
        </row>
        <row r="87">
          <cell r="L87">
            <v>0</v>
          </cell>
          <cell r="R87">
            <v>0</v>
          </cell>
        </row>
        <row r="88">
          <cell r="L88">
            <v>0</v>
          </cell>
          <cell r="R88">
            <v>0</v>
          </cell>
        </row>
        <row r="89">
          <cell r="L89">
            <v>0</v>
          </cell>
          <cell r="R89">
            <v>0</v>
          </cell>
        </row>
        <row r="90">
          <cell r="L90">
            <v>0</v>
          </cell>
          <cell r="R90">
            <v>0</v>
          </cell>
        </row>
        <row r="91">
          <cell r="L91">
            <v>0</v>
          </cell>
          <cell r="R91">
            <v>0</v>
          </cell>
        </row>
        <row r="92">
          <cell r="L92">
            <v>0</v>
          </cell>
          <cell r="R92">
            <v>0</v>
          </cell>
        </row>
        <row r="93">
          <cell r="L93">
            <v>0</v>
          </cell>
          <cell r="R93">
            <v>0</v>
          </cell>
        </row>
        <row r="94">
          <cell r="L94">
            <v>0</v>
          </cell>
          <cell r="R94">
            <v>0</v>
          </cell>
        </row>
        <row r="95">
          <cell r="L95">
            <v>0</v>
          </cell>
          <cell r="R95">
            <v>0</v>
          </cell>
        </row>
        <row r="96">
          <cell r="L96">
            <v>0</v>
          </cell>
          <cell r="R96">
            <v>0</v>
          </cell>
        </row>
        <row r="97">
          <cell r="L97">
            <v>0</v>
          </cell>
          <cell r="R97">
            <v>0</v>
          </cell>
        </row>
        <row r="98">
          <cell r="L98">
            <v>0</v>
          </cell>
          <cell r="R98">
            <v>0</v>
          </cell>
        </row>
        <row r="99">
          <cell r="L99">
            <v>0</v>
          </cell>
          <cell r="R99">
            <v>0</v>
          </cell>
        </row>
        <row r="100">
          <cell r="L100">
            <v>0</v>
          </cell>
          <cell r="R100">
            <v>0</v>
          </cell>
        </row>
        <row r="101">
          <cell r="L101">
            <v>0</v>
          </cell>
          <cell r="R101">
            <v>0</v>
          </cell>
        </row>
        <row r="102">
          <cell r="L102">
            <v>0</v>
          </cell>
          <cell r="R102">
            <v>0</v>
          </cell>
        </row>
        <row r="103">
          <cell r="L103">
            <v>0</v>
          </cell>
          <cell r="R103">
            <v>0</v>
          </cell>
        </row>
        <row r="104">
          <cell r="L104">
            <v>-20743.330000000002</v>
          </cell>
          <cell r="R104">
            <v>1084.8599999999999</v>
          </cell>
        </row>
        <row r="105">
          <cell r="L105">
            <v>-20918.61</v>
          </cell>
          <cell r="R105">
            <v>1094.03</v>
          </cell>
        </row>
        <row r="106">
          <cell r="L106">
            <v>-17067.39</v>
          </cell>
          <cell r="R106">
            <v>892.61</v>
          </cell>
        </row>
        <row r="107">
          <cell r="L107">
            <v>-25969.8</v>
          </cell>
          <cell r="R107">
            <v>1358.2</v>
          </cell>
        </row>
        <row r="108">
          <cell r="L108">
            <v>-101402.47</v>
          </cell>
          <cell r="R108">
            <v>5303.28</v>
          </cell>
        </row>
        <row r="109">
          <cell r="L109">
            <v>-255158.39999999999</v>
          </cell>
          <cell r="R109">
            <v>13344.6</v>
          </cell>
        </row>
        <row r="110">
          <cell r="L110">
            <v>-336606.82</v>
          </cell>
          <cell r="R110">
            <v>36364.730000000003</v>
          </cell>
        </row>
        <row r="111">
          <cell r="L111">
            <v>-337934.63</v>
          </cell>
          <cell r="R111">
            <v>36508.17</v>
          </cell>
        </row>
        <row r="112">
          <cell r="L112">
            <v>-340220.39</v>
          </cell>
          <cell r="R112">
            <v>93872.61</v>
          </cell>
        </row>
        <row r="113">
          <cell r="L113">
            <v>-237515.09</v>
          </cell>
          <cell r="R113">
            <v>71782.91</v>
          </cell>
        </row>
        <row r="114">
          <cell r="L114">
            <v>-234174.65</v>
          </cell>
          <cell r="R114">
            <v>70773.350000000006</v>
          </cell>
        </row>
        <row r="115">
          <cell r="L115">
            <v>-348912.15</v>
          </cell>
          <cell r="R115">
            <v>105449.85</v>
          </cell>
        </row>
        <row r="116">
          <cell r="L116">
            <v>-328050.26</v>
          </cell>
          <cell r="R116">
            <v>94785.74</v>
          </cell>
        </row>
        <row r="117">
          <cell r="L117">
            <v>-349458.91</v>
          </cell>
          <cell r="R117">
            <v>105615.09</v>
          </cell>
        </row>
        <row r="118">
          <cell r="L118">
            <v>-349458.91</v>
          </cell>
          <cell r="R118">
            <v>105615.09</v>
          </cell>
        </row>
        <row r="119">
          <cell r="L119">
            <v>-347553.5</v>
          </cell>
          <cell r="R119">
            <v>114567.5</v>
          </cell>
        </row>
        <row r="120">
          <cell r="L120">
            <v>-347553.5</v>
          </cell>
          <cell r="R120">
            <v>114567.5</v>
          </cell>
        </row>
        <row r="121">
          <cell r="L121">
            <v>-289272.15000000002</v>
          </cell>
          <cell r="R121">
            <v>116723.85</v>
          </cell>
        </row>
        <row r="122">
          <cell r="L122">
            <v>-289272.15000000002</v>
          </cell>
          <cell r="R122">
            <v>116723.85</v>
          </cell>
        </row>
        <row r="123">
          <cell r="L123">
            <v>-289272.15000000002</v>
          </cell>
          <cell r="R123">
            <v>116723.85</v>
          </cell>
        </row>
        <row r="124">
          <cell r="L124">
            <v>-289272.15000000002</v>
          </cell>
          <cell r="R124">
            <v>116723.85</v>
          </cell>
        </row>
        <row r="125">
          <cell r="L125">
            <v>-270968.94</v>
          </cell>
          <cell r="R125">
            <v>127027.06</v>
          </cell>
        </row>
        <row r="126">
          <cell r="L126">
            <v>-270968.94</v>
          </cell>
          <cell r="R126">
            <v>127027.06</v>
          </cell>
        </row>
        <row r="127">
          <cell r="L127">
            <v>-270968.94</v>
          </cell>
          <cell r="R127">
            <v>127027.06</v>
          </cell>
        </row>
        <row r="128">
          <cell r="L128">
            <v>-270968.94</v>
          </cell>
          <cell r="R128">
            <v>127027.06</v>
          </cell>
        </row>
        <row r="129">
          <cell r="L129">
            <v>-270968.94</v>
          </cell>
          <cell r="R129">
            <v>127027.06</v>
          </cell>
        </row>
        <row r="130">
          <cell r="L130">
            <v>-270968.94</v>
          </cell>
          <cell r="R130">
            <v>127027.06</v>
          </cell>
        </row>
        <row r="131">
          <cell r="L131">
            <v>-884238.36</v>
          </cell>
          <cell r="R131">
            <v>461463.64</v>
          </cell>
        </row>
        <row r="132">
          <cell r="L132">
            <v>-317931.43</v>
          </cell>
          <cell r="R132">
            <v>184065.57</v>
          </cell>
        </row>
        <row r="133">
          <cell r="L133">
            <v>-282164.15000000002</v>
          </cell>
          <cell r="R133">
            <v>219832.85</v>
          </cell>
        </row>
        <row r="134">
          <cell r="L134">
            <v>-1038222.89</v>
          </cell>
          <cell r="R134">
            <v>1783613.11</v>
          </cell>
        </row>
        <row r="135">
          <cell r="L135">
            <v>-258175.61</v>
          </cell>
          <cell r="R135">
            <v>235940.39</v>
          </cell>
        </row>
        <row r="136">
          <cell r="L136">
            <v>-242500.61</v>
          </cell>
          <cell r="R136">
            <v>221615.39</v>
          </cell>
        </row>
        <row r="137">
          <cell r="L137">
            <v>-237102.35</v>
          </cell>
          <cell r="R137">
            <v>216682.05</v>
          </cell>
        </row>
        <row r="138">
          <cell r="L138">
            <v>-213535.98</v>
          </cell>
          <cell r="R138">
            <v>201432.72</v>
          </cell>
        </row>
        <row r="139">
          <cell r="L139">
            <v>-213535.98</v>
          </cell>
          <cell r="R139">
            <v>201432.72</v>
          </cell>
        </row>
        <row r="140">
          <cell r="L140">
            <v>-239528.97</v>
          </cell>
          <cell r="R140">
            <v>225952.43</v>
          </cell>
        </row>
        <row r="141">
          <cell r="L141">
            <v>-311255.73</v>
          </cell>
          <cell r="R141">
            <v>333277.27</v>
          </cell>
        </row>
        <row r="142">
          <cell r="L142">
            <v>-311255.73</v>
          </cell>
          <cell r="R142">
            <v>333277.27</v>
          </cell>
        </row>
        <row r="143">
          <cell r="L143">
            <v>-291103.43</v>
          </cell>
          <cell r="R143">
            <v>301976.57</v>
          </cell>
        </row>
        <row r="144">
          <cell r="L144">
            <v>-373819.16</v>
          </cell>
          <cell r="R144">
            <v>387781.84</v>
          </cell>
        </row>
        <row r="145">
          <cell r="L145">
            <v>-270449.17</v>
          </cell>
          <cell r="R145">
            <v>280550.83</v>
          </cell>
        </row>
        <row r="146">
          <cell r="L146">
            <v>-391456.53</v>
          </cell>
          <cell r="R146">
            <v>432662.47</v>
          </cell>
        </row>
        <row r="147">
          <cell r="L147">
            <v>-380057.19</v>
          </cell>
          <cell r="R147">
            <v>462174.81</v>
          </cell>
        </row>
        <row r="148">
          <cell r="L148">
            <v>-275580.94</v>
          </cell>
          <cell r="R148">
            <v>346124.06</v>
          </cell>
        </row>
        <row r="149">
          <cell r="L149">
            <v>-407792.75</v>
          </cell>
          <cell r="R149">
            <v>602220.25</v>
          </cell>
        </row>
        <row r="150">
          <cell r="L150">
            <v>-284306.46999999997</v>
          </cell>
          <cell r="R150">
            <v>406316.53</v>
          </cell>
        </row>
        <row r="151">
          <cell r="L151">
            <v>-1022399.23</v>
          </cell>
          <cell r="R151">
            <v>1544360.18</v>
          </cell>
        </row>
        <row r="152">
          <cell r="L152">
            <v>-204018.18</v>
          </cell>
          <cell r="R152">
            <v>356214.82</v>
          </cell>
        </row>
        <row r="153">
          <cell r="L153">
            <v>-234070.31</v>
          </cell>
          <cell r="R153">
            <v>408685.69</v>
          </cell>
        </row>
        <row r="154">
          <cell r="L154">
            <v>-163766.84</v>
          </cell>
          <cell r="R154">
            <v>285936.15999999997</v>
          </cell>
        </row>
        <row r="155">
          <cell r="L155">
            <v>-225332.97</v>
          </cell>
          <cell r="R155">
            <v>565309.03</v>
          </cell>
        </row>
        <row r="156">
          <cell r="L156">
            <v>-272393.88</v>
          </cell>
          <cell r="R156">
            <v>118602.12</v>
          </cell>
        </row>
        <row r="157">
          <cell r="L157">
            <v>-244790.1</v>
          </cell>
          <cell r="R157">
            <v>638662.9</v>
          </cell>
        </row>
        <row r="158">
          <cell r="L158">
            <v>-249648.03</v>
          </cell>
          <cell r="R158">
            <v>626309.97</v>
          </cell>
        </row>
        <row r="159">
          <cell r="L159">
            <v>-256483.8</v>
          </cell>
          <cell r="R159">
            <v>696397.2</v>
          </cell>
        </row>
        <row r="160">
          <cell r="L160">
            <v>-26125</v>
          </cell>
          <cell r="R160">
            <v>73875</v>
          </cell>
        </row>
        <row r="161">
          <cell r="L161">
            <v>-200958.42</v>
          </cell>
          <cell r="R161">
            <v>674359.58</v>
          </cell>
        </row>
        <row r="162">
          <cell r="L162">
            <v>-200958.42</v>
          </cell>
          <cell r="R162">
            <v>674359.58</v>
          </cell>
        </row>
        <row r="163">
          <cell r="L163">
            <v>-196927.86</v>
          </cell>
          <cell r="R163">
            <v>660834.14</v>
          </cell>
        </row>
        <row r="164">
          <cell r="L164">
            <v>-490370.07</v>
          </cell>
          <cell r="R164">
            <v>1803758.93</v>
          </cell>
        </row>
        <row r="165">
          <cell r="L165">
            <v>-136434.28</v>
          </cell>
          <cell r="R165">
            <v>479058.72</v>
          </cell>
        </row>
        <row r="166">
          <cell r="L166">
            <v>-141330.57999999999</v>
          </cell>
          <cell r="R166">
            <v>474265.42</v>
          </cell>
        </row>
        <row r="167">
          <cell r="L167">
            <v>-136901.53</v>
          </cell>
          <cell r="R167">
            <v>554811.47</v>
          </cell>
        </row>
        <row r="168">
          <cell r="L168">
            <v>-83682.13</v>
          </cell>
          <cell r="R168">
            <v>339132.82</v>
          </cell>
        </row>
        <row r="169">
          <cell r="L169">
            <v>-162806.06</v>
          </cell>
          <cell r="R169">
            <v>694067.94</v>
          </cell>
        </row>
        <row r="170">
          <cell r="L170">
            <v>-93232.25</v>
          </cell>
          <cell r="R170">
            <v>526594.35</v>
          </cell>
        </row>
        <row r="171">
          <cell r="L171">
            <v>-71238.03</v>
          </cell>
          <cell r="R171">
            <v>378686.37</v>
          </cell>
        </row>
        <row r="172">
          <cell r="L172">
            <v>-173826.04</v>
          </cell>
          <cell r="R172">
            <v>780824.96</v>
          </cell>
        </row>
        <row r="173">
          <cell r="L173">
            <v>-254543.95</v>
          </cell>
          <cell r="R173">
            <v>1353102.05</v>
          </cell>
        </row>
        <row r="174">
          <cell r="L174">
            <v>-141491.73000000001</v>
          </cell>
          <cell r="R174">
            <v>752140.27</v>
          </cell>
        </row>
        <row r="175">
          <cell r="L175">
            <v>-141491.73000000001</v>
          </cell>
          <cell r="R175">
            <v>752140.27</v>
          </cell>
        </row>
        <row r="176">
          <cell r="L176">
            <v>-130970.5</v>
          </cell>
          <cell r="R176">
            <v>739747.5</v>
          </cell>
        </row>
        <row r="177">
          <cell r="L177">
            <v>-157949.22</v>
          </cell>
          <cell r="R177">
            <v>839624.78</v>
          </cell>
        </row>
        <row r="178">
          <cell r="L178">
            <v>-167617.48000000001</v>
          </cell>
          <cell r="R178">
            <v>1008645.52</v>
          </cell>
        </row>
        <row r="179">
          <cell r="L179">
            <v>-69969.61</v>
          </cell>
          <cell r="R179">
            <v>449928.39</v>
          </cell>
        </row>
        <row r="180">
          <cell r="L180">
            <v>-69443.12</v>
          </cell>
          <cell r="R180">
            <v>446542.88</v>
          </cell>
        </row>
        <row r="181">
          <cell r="L181">
            <v>-69443.12</v>
          </cell>
          <cell r="R181">
            <v>446542.88</v>
          </cell>
        </row>
        <row r="182">
          <cell r="L182">
            <v>-57910.69</v>
          </cell>
          <cell r="R182">
            <v>372385.44</v>
          </cell>
        </row>
        <row r="183">
          <cell r="L183">
            <v>-57910.69</v>
          </cell>
          <cell r="R183">
            <v>372385.44</v>
          </cell>
        </row>
        <row r="184">
          <cell r="L184">
            <v>-57910.69</v>
          </cell>
          <cell r="R184">
            <v>372385.44</v>
          </cell>
        </row>
        <row r="185">
          <cell r="L185">
            <v>-57910.69</v>
          </cell>
          <cell r="R185">
            <v>372385.44</v>
          </cell>
        </row>
        <row r="186">
          <cell r="L186">
            <v>-80780.149999999994</v>
          </cell>
          <cell r="R186">
            <v>519443.85</v>
          </cell>
        </row>
        <row r="187">
          <cell r="L187">
            <v>-80780.149999999994</v>
          </cell>
          <cell r="R187">
            <v>519443.85</v>
          </cell>
        </row>
        <row r="188">
          <cell r="L188">
            <v>-77815.460000000006</v>
          </cell>
          <cell r="R188">
            <v>536517.14</v>
          </cell>
        </row>
        <row r="189">
          <cell r="L189">
            <v>-81017.649999999994</v>
          </cell>
          <cell r="R189">
            <v>706198.35</v>
          </cell>
        </row>
        <row r="190">
          <cell r="L190">
            <v>-68846.179999999993</v>
          </cell>
          <cell r="R190">
            <v>800789.82</v>
          </cell>
        </row>
        <row r="191">
          <cell r="L191">
            <v>-149689.92000000001</v>
          </cell>
          <cell r="R191">
            <v>1741130.08</v>
          </cell>
        </row>
        <row r="192">
          <cell r="L192">
            <v>-539243.38</v>
          </cell>
          <cell r="R192">
            <v>7029084.7300000004</v>
          </cell>
        </row>
        <row r="193">
          <cell r="L193">
            <v>-535851.88</v>
          </cell>
          <cell r="R193">
            <v>6984876.2300000004</v>
          </cell>
        </row>
        <row r="194">
          <cell r="L194">
            <v>-43614.75</v>
          </cell>
          <cell r="R194">
            <v>743418.25</v>
          </cell>
        </row>
        <row r="195">
          <cell r="L195">
            <v>-76490.3</v>
          </cell>
          <cell r="R195">
            <v>1303785.7</v>
          </cell>
        </row>
        <row r="196">
          <cell r="L196">
            <v>-51279.54</v>
          </cell>
          <cell r="R196">
            <v>1244203.46</v>
          </cell>
        </row>
        <row r="197">
          <cell r="L197">
            <v>-34169.410000000003</v>
          </cell>
          <cell r="R197">
            <v>1044864.59</v>
          </cell>
        </row>
        <row r="198">
          <cell r="L198">
            <v>-52414.64</v>
          </cell>
          <cell r="R198">
            <v>893413.36</v>
          </cell>
        </row>
        <row r="199">
          <cell r="L199">
            <v>-9842.4</v>
          </cell>
          <cell r="R199">
            <v>611782.6</v>
          </cell>
        </row>
        <row r="200">
          <cell r="L200">
            <v>-9842.4</v>
          </cell>
          <cell r="R200">
            <v>611782.6</v>
          </cell>
        </row>
        <row r="201">
          <cell r="L201">
            <v>-39581.43</v>
          </cell>
          <cell r="R201">
            <v>960370.57</v>
          </cell>
        </row>
        <row r="202">
          <cell r="L202">
            <v>-24219.75</v>
          </cell>
          <cell r="R202">
            <v>995559.25</v>
          </cell>
        </row>
        <row r="203">
          <cell r="L203">
            <v>-24022.91</v>
          </cell>
          <cell r="R203">
            <v>987468.09</v>
          </cell>
        </row>
        <row r="204">
          <cell r="L204">
            <v>-24983.93</v>
          </cell>
          <cell r="R204">
            <v>1026971.07</v>
          </cell>
        </row>
        <row r="205">
          <cell r="L205">
            <v>-9681.07</v>
          </cell>
          <cell r="R205">
            <v>601754.93000000005</v>
          </cell>
        </row>
        <row r="206">
          <cell r="L206">
            <v>-9681.07</v>
          </cell>
          <cell r="R206">
            <v>601754.93000000005</v>
          </cell>
        </row>
        <row r="207">
          <cell r="L207">
            <v>-14352.98</v>
          </cell>
          <cell r="R207">
            <v>589983.02</v>
          </cell>
        </row>
        <row r="208">
          <cell r="L208">
            <v>0</v>
          </cell>
          <cell r="R208">
            <v>0</v>
          </cell>
        </row>
        <row r="209">
          <cell r="L209">
            <v>-9568.65</v>
          </cell>
          <cell r="R209">
            <v>594767.35</v>
          </cell>
        </row>
        <row r="210">
          <cell r="L210">
            <v>0</v>
          </cell>
          <cell r="R210">
            <v>0</v>
          </cell>
        </row>
        <row r="211">
          <cell r="L211">
            <v>-4958.49</v>
          </cell>
          <cell r="R211">
            <v>621377.51</v>
          </cell>
        </row>
        <row r="212">
          <cell r="L212">
            <v>-4958.49</v>
          </cell>
          <cell r="R212">
            <v>621377.51</v>
          </cell>
        </row>
        <row r="213">
          <cell r="L213">
            <v>-4958.49</v>
          </cell>
          <cell r="R213">
            <v>621377.51</v>
          </cell>
        </row>
        <row r="214">
          <cell r="L214">
            <v>0</v>
          </cell>
          <cell r="R214">
            <v>0</v>
          </cell>
        </row>
        <row r="215">
          <cell r="L215">
            <v>0</v>
          </cell>
          <cell r="R215">
            <v>0</v>
          </cell>
        </row>
        <row r="216">
          <cell r="L216">
            <v>0</v>
          </cell>
          <cell r="R216">
            <v>0</v>
          </cell>
        </row>
        <row r="217">
          <cell r="L217">
            <v>0</v>
          </cell>
          <cell r="R217">
            <v>0</v>
          </cell>
        </row>
        <row r="218">
          <cell r="L218">
            <v>0</v>
          </cell>
          <cell r="R218">
            <v>0</v>
          </cell>
        </row>
        <row r="219">
          <cell r="L219">
            <v>0</v>
          </cell>
          <cell r="R219">
            <v>0</v>
          </cell>
        </row>
        <row r="220">
          <cell r="L220">
            <v>0</v>
          </cell>
          <cell r="R220">
            <v>0</v>
          </cell>
        </row>
        <row r="221">
          <cell r="L221">
            <v>0</v>
          </cell>
          <cell r="R221">
            <v>0</v>
          </cell>
        </row>
        <row r="222">
          <cell r="L222">
            <v>0</v>
          </cell>
          <cell r="R222">
            <v>0</v>
          </cell>
        </row>
        <row r="223">
          <cell r="L223">
            <v>0</v>
          </cell>
          <cell r="R223">
            <v>0</v>
          </cell>
        </row>
        <row r="224">
          <cell r="L224">
            <v>0</v>
          </cell>
          <cell r="R224">
            <v>0</v>
          </cell>
        </row>
        <row r="225">
          <cell r="L225">
            <v>-33614.01</v>
          </cell>
          <cell r="R225">
            <v>1757.99</v>
          </cell>
        </row>
        <row r="226">
          <cell r="L226">
            <v>-2850.9</v>
          </cell>
          <cell r="R226">
            <v>149.1</v>
          </cell>
        </row>
        <row r="227">
          <cell r="L227">
            <v>-233901.14</v>
          </cell>
          <cell r="R227">
            <v>12232.86</v>
          </cell>
        </row>
        <row r="228">
          <cell r="L228">
            <v>-547208.4</v>
          </cell>
          <cell r="R228">
            <v>28618.6</v>
          </cell>
        </row>
        <row r="229">
          <cell r="L229">
            <v>-4254751.8099999996</v>
          </cell>
          <cell r="R229">
            <v>797934.19</v>
          </cell>
        </row>
        <row r="230">
          <cell r="L230">
            <v>-728861.19</v>
          </cell>
          <cell r="R230">
            <v>220279.81</v>
          </cell>
        </row>
        <row r="231">
          <cell r="L231">
            <v>-403380.81</v>
          </cell>
          <cell r="R231">
            <v>189100.19</v>
          </cell>
        </row>
        <row r="232">
          <cell r="L232">
            <v>-416906.72</v>
          </cell>
          <cell r="R232">
            <v>149350.28</v>
          </cell>
        </row>
        <row r="233">
          <cell r="L233">
            <v>-371310.67</v>
          </cell>
          <cell r="R233">
            <v>361539.33</v>
          </cell>
        </row>
        <row r="234">
          <cell r="L234">
            <v>-317702.93</v>
          </cell>
          <cell r="R234">
            <v>328279.27</v>
          </cell>
        </row>
        <row r="235">
          <cell r="L235">
            <v>-164078.22</v>
          </cell>
          <cell r="R235">
            <v>170206.78</v>
          </cell>
        </row>
        <row r="236">
          <cell r="L236">
            <v>-297733.5</v>
          </cell>
          <cell r="R236">
            <v>282070.5</v>
          </cell>
        </row>
        <row r="237">
          <cell r="L237">
            <v>-197701.25</v>
          </cell>
          <cell r="R237">
            <v>211688.75</v>
          </cell>
        </row>
        <row r="238">
          <cell r="L238">
            <v>-462847.13</v>
          </cell>
          <cell r="R238">
            <v>511567.87</v>
          </cell>
        </row>
        <row r="239">
          <cell r="L239">
            <v>-506706.73</v>
          </cell>
          <cell r="R239">
            <v>560044.27</v>
          </cell>
        </row>
        <row r="240">
          <cell r="L240">
            <v>-159682.63</v>
          </cell>
          <cell r="R240">
            <v>164545.37</v>
          </cell>
        </row>
        <row r="241">
          <cell r="L241">
            <v>-273587.62</v>
          </cell>
          <cell r="R241">
            <v>300141.21999999997</v>
          </cell>
        </row>
        <row r="242">
          <cell r="L242">
            <v>-168832.37</v>
          </cell>
          <cell r="R242">
            <v>169120.63</v>
          </cell>
        </row>
        <row r="243">
          <cell r="L243">
            <v>-159521.59</v>
          </cell>
          <cell r="R243">
            <v>168644.41</v>
          </cell>
        </row>
        <row r="244">
          <cell r="L244">
            <v>-324481.48</v>
          </cell>
          <cell r="R244">
            <v>434539.52000000002</v>
          </cell>
        </row>
        <row r="245">
          <cell r="L245">
            <v>-331655.36</v>
          </cell>
          <cell r="R245">
            <v>444146.64</v>
          </cell>
        </row>
        <row r="246">
          <cell r="L246">
            <v>-144137.35999999999</v>
          </cell>
          <cell r="R246">
            <v>199387.64</v>
          </cell>
        </row>
        <row r="247">
          <cell r="L247">
            <v>-197982.44</v>
          </cell>
          <cell r="R247">
            <v>282946.56</v>
          </cell>
        </row>
        <row r="248">
          <cell r="L248">
            <v>-240704.04</v>
          </cell>
          <cell r="R248">
            <v>355466.96</v>
          </cell>
        </row>
        <row r="249">
          <cell r="L249">
            <v>-254778</v>
          </cell>
          <cell r="R249">
            <v>347962</v>
          </cell>
        </row>
        <row r="250">
          <cell r="L250">
            <v>-3252250.31</v>
          </cell>
          <cell r="R250">
            <v>4217032.6900000004</v>
          </cell>
        </row>
        <row r="251">
          <cell r="L251">
            <v>-1166126.1399999999</v>
          </cell>
          <cell r="R251">
            <v>1902626.86</v>
          </cell>
        </row>
        <row r="252">
          <cell r="L252">
            <v>-142813.69</v>
          </cell>
          <cell r="R252">
            <v>215710.31</v>
          </cell>
        </row>
        <row r="253">
          <cell r="L253">
            <v>-250507.4</v>
          </cell>
          <cell r="R253">
            <v>408722.6</v>
          </cell>
        </row>
        <row r="254">
          <cell r="L254">
            <v>-190782.42</v>
          </cell>
          <cell r="R254">
            <v>304441.58</v>
          </cell>
        </row>
        <row r="255">
          <cell r="L255">
            <v>-228761.14</v>
          </cell>
          <cell r="R255">
            <v>373241.86</v>
          </cell>
        </row>
        <row r="256">
          <cell r="L256">
            <v>-362307.58</v>
          </cell>
          <cell r="R256">
            <v>591133.42000000004</v>
          </cell>
        </row>
        <row r="257">
          <cell r="L257">
            <v>-142122.81</v>
          </cell>
          <cell r="R257">
            <v>239842.19</v>
          </cell>
        </row>
        <row r="258">
          <cell r="L258">
            <v>-127491.11</v>
          </cell>
          <cell r="R258">
            <v>222598.89</v>
          </cell>
        </row>
        <row r="259">
          <cell r="L259">
            <v>-368867.69</v>
          </cell>
          <cell r="R259">
            <v>644041.31000000006</v>
          </cell>
        </row>
        <row r="260">
          <cell r="L260">
            <v>-117017.55</v>
          </cell>
          <cell r="R260">
            <v>226730.45</v>
          </cell>
        </row>
        <row r="261">
          <cell r="L261">
            <v>-132870.41</v>
          </cell>
          <cell r="R261">
            <v>257446.59</v>
          </cell>
        </row>
        <row r="262">
          <cell r="L262">
            <v>-110775.67</v>
          </cell>
          <cell r="R262">
            <v>214636.33</v>
          </cell>
        </row>
        <row r="263">
          <cell r="L263">
            <v>-108512.24</v>
          </cell>
          <cell r="R263">
            <v>210250.76</v>
          </cell>
        </row>
        <row r="264">
          <cell r="L264">
            <v>-247066.99</v>
          </cell>
          <cell r="R264">
            <v>514115.01</v>
          </cell>
        </row>
        <row r="265">
          <cell r="L265">
            <v>-111128.75</v>
          </cell>
          <cell r="R265">
            <v>216852.25</v>
          </cell>
        </row>
        <row r="266">
          <cell r="L266">
            <v>-227183</v>
          </cell>
          <cell r="R266">
            <v>490237</v>
          </cell>
        </row>
        <row r="267">
          <cell r="L267">
            <v>-189978.34</v>
          </cell>
          <cell r="R267">
            <v>424195.66</v>
          </cell>
        </row>
        <row r="268">
          <cell r="L268">
            <v>-182782.09</v>
          </cell>
          <cell r="R268">
            <v>421391.91</v>
          </cell>
        </row>
        <row r="269">
          <cell r="L269">
            <v>-1285282.74</v>
          </cell>
          <cell r="R269">
            <v>2987125.26</v>
          </cell>
        </row>
        <row r="270">
          <cell r="L270">
            <v>-196074.11</v>
          </cell>
          <cell r="R270">
            <v>444360.89</v>
          </cell>
        </row>
        <row r="271">
          <cell r="L271">
            <v>-160426.54</v>
          </cell>
          <cell r="R271">
            <v>418556.46</v>
          </cell>
        </row>
        <row r="272">
          <cell r="L272">
            <v>-164093.15</v>
          </cell>
          <cell r="R272">
            <v>445540.85</v>
          </cell>
        </row>
        <row r="273">
          <cell r="L273">
            <v>-520161.62</v>
          </cell>
          <cell r="R273">
            <v>1412327.38</v>
          </cell>
        </row>
        <row r="274">
          <cell r="L274">
            <v>-78176.5</v>
          </cell>
          <cell r="R274">
            <v>212262.5</v>
          </cell>
        </row>
        <row r="275">
          <cell r="L275">
            <v>-151973.04</v>
          </cell>
          <cell r="R275">
            <v>429741.96</v>
          </cell>
        </row>
        <row r="276">
          <cell r="L276">
            <v>-194093.34</v>
          </cell>
          <cell r="R276">
            <v>713945.66</v>
          </cell>
        </row>
        <row r="277">
          <cell r="L277">
            <v>-92006.68</v>
          </cell>
          <cell r="R277">
            <v>354989.32</v>
          </cell>
        </row>
        <row r="278">
          <cell r="L278">
            <v>-237882.82</v>
          </cell>
          <cell r="R278">
            <v>917823.18</v>
          </cell>
        </row>
        <row r="279">
          <cell r="L279">
            <v>-251343.29</v>
          </cell>
          <cell r="R279">
            <v>969757.71</v>
          </cell>
        </row>
        <row r="280">
          <cell r="L280">
            <v>-217995.2</v>
          </cell>
          <cell r="R280">
            <v>841090.8</v>
          </cell>
        </row>
        <row r="281">
          <cell r="L281">
            <v>-61558.58</v>
          </cell>
          <cell r="R281">
            <v>237511.42</v>
          </cell>
        </row>
        <row r="282">
          <cell r="L282">
            <v>-80206.13</v>
          </cell>
          <cell r="R282">
            <v>325045.87</v>
          </cell>
        </row>
        <row r="283">
          <cell r="L283">
            <v>-224159.75</v>
          </cell>
          <cell r="R283">
            <v>787087.25</v>
          </cell>
        </row>
        <row r="284">
          <cell r="L284">
            <v>-116621.83</v>
          </cell>
          <cell r="R284">
            <v>552977.17000000004</v>
          </cell>
        </row>
        <row r="285">
          <cell r="L285">
            <v>-58452.6</v>
          </cell>
          <cell r="R285">
            <v>277160.40000000002</v>
          </cell>
        </row>
        <row r="286">
          <cell r="L286">
            <v>-248855.78</v>
          </cell>
          <cell r="R286">
            <v>1179981.22</v>
          </cell>
        </row>
        <row r="287">
          <cell r="L287">
            <v>-79175.87</v>
          </cell>
          <cell r="R287">
            <v>447201.13</v>
          </cell>
        </row>
        <row r="288">
          <cell r="L288">
            <v>-72608.31</v>
          </cell>
          <cell r="R288">
            <v>436923.69</v>
          </cell>
        </row>
        <row r="289">
          <cell r="L289">
            <v>-320763.94</v>
          </cell>
          <cell r="R289">
            <v>1930211.06</v>
          </cell>
        </row>
        <row r="290">
          <cell r="L290">
            <v>-321640.03000000003</v>
          </cell>
          <cell r="R290">
            <v>1935482.97</v>
          </cell>
        </row>
        <row r="291">
          <cell r="L291">
            <v>-40895.65</v>
          </cell>
          <cell r="R291">
            <v>246091.35</v>
          </cell>
        </row>
        <row r="292">
          <cell r="L292">
            <v>-35521.69</v>
          </cell>
          <cell r="R292">
            <v>263608.31</v>
          </cell>
        </row>
        <row r="293">
          <cell r="L293">
            <v>-79042.070000000007</v>
          </cell>
          <cell r="R293">
            <v>688803.93</v>
          </cell>
        </row>
        <row r="294">
          <cell r="L294">
            <v>-53574.11</v>
          </cell>
          <cell r="R294">
            <v>465215.89</v>
          </cell>
        </row>
        <row r="295">
          <cell r="L295">
            <v>-1079325.22</v>
          </cell>
          <cell r="R295">
            <v>9408045.3499999996</v>
          </cell>
        </row>
        <row r="296">
          <cell r="L296">
            <v>-78825.509999999995</v>
          </cell>
          <cell r="R296">
            <v>685558.49</v>
          </cell>
        </row>
        <row r="297">
          <cell r="L297">
            <v>-29412.95</v>
          </cell>
          <cell r="R297">
            <v>280197.05</v>
          </cell>
        </row>
        <row r="298">
          <cell r="L298">
            <v>-140398.03</v>
          </cell>
          <cell r="R298">
            <v>17594089.969999999</v>
          </cell>
        </row>
        <row r="299">
          <cell r="L299">
            <v>-11038.59</v>
          </cell>
          <cell r="R299">
            <v>686135.41</v>
          </cell>
        </row>
        <row r="300">
          <cell r="L300">
            <v>0</v>
          </cell>
          <cell r="R300">
            <v>0</v>
          </cell>
        </row>
        <row r="301">
          <cell r="L301">
            <v>0</v>
          </cell>
          <cell r="R301">
            <v>0</v>
          </cell>
        </row>
        <row r="302">
          <cell r="L302">
            <v>-6577.58</v>
          </cell>
          <cell r="R302">
            <v>11484.42</v>
          </cell>
        </row>
        <row r="303">
          <cell r="L303">
            <v>-1247.26</v>
          </cell>
          <cell r="R303">
            <v>51268.74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GW"/>
      <sheetName val="Head office"/>
      <sheetName val="consolidated"/>
      <sheetName val="Consolidated excl pz&amp;gw"/>
      <sheetName val="Financials"/>
      <sheetName val="trial_HO"/>
      <sheetName val="trial_Plant"/>
      <sheetName val="U-4_Investments &amp; FD"/>
    </sheetNames>
    <sheetDataSet>
      <sheetData sheetId="0" refreshError="1">
        <row r="7">
          <cell r="D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. (I.TAX) "/>
      <sheetName val="BLDG"/>
      <sheetName val="F&amp;F(Summ)"/>
      <sheetName val="F&amp;F"/>
      <sheetName val="LV(Sum)"/>
      <sheetName val="LV"/>
      <sheetName val="Comp(Summ)"/>
      <sheetName val="COMP"/>
      <sheetName val="SAP"/>
      <sheetName val="HELI"/>
      <sheetName val="PM(summ)"/>
      <sheetName val="PM-Detail"/>
      <sheetName val="HV"/>
      <sheetName val="OF"/>
      <sheetName val="Exchg"/>
      <sheetName val="EX DIFF (AUDITOR)"/>
      <sheetName val="HO Cap-EX"/>
      <sheetName val="MSE"/>
      <sheetName val="SAUDI"/>
      <sheetName val="Asset 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t Pipe 36&quot;x14.3"/>
      <sheetName val="Main"/>
      <sheetName val="Cenvatable Invoice Final (2)"/>
      <sheetName val="MAMORANDUM OF PAYMENT"/>
      <sheetName val="INVOICE REGISTER-VARUL"/>
      <sheetName val="INVOICE REGISTER-KAR-14.3"/>
      <sheetName val="INVOICE REGISTER-KAR-17.5"/>
      <sheetName val="Sheet3"/>
      <sheetName val="DISPATCH REGISTER-KAR-14.3"/>
      <sheetName val="DISPATCH REGISTER-KAR-17.5"/>
      <sheetName val="DISPATCH REGISTER-VARUL"/>
      <sheetName val="LD CALC-VARUL"/>
      <sheetName val="LD-KAR-14.3-LD"/>
      <sheetName val="Sheet6"/>
      <sheetName val="LD-KAR-17.5"/>
      <sheetName val="PL-2-KAR"/>
      <sheetName val="PL-17.5-VARUL"/>
      <sheetName val="PL-11-Varul"/>
      <sheetName val="PL-17.5-KAR (3)"/>
      <sheetName val="14.3"/>
      <sheetName val="PL 14.3"/>
      <sheetName val="Sheet5"/>
      <sheetName val="Main (2)"/>
      <sheetName val="17.5"/>
      <sheetName val="36&quot;X17.5"/>
      <sheetName val="Sheet4"/>
      <sheetName val="TRAILER RECEIPT SUMMARY-VARUL"/>
      <sheetName val="Trailer rec.KAR-14.3 &amp; 17.5 (2)"/>
      <sheetName val="DISPATCH REGISTER-KAR-17.5 (2)"/>
      <sheetName val="Master 36&quot;x14.3 (2)"/>
      <sheetName val="Master 36&quot;x17.5 (2)"/>
      <sheetName val="Sheet1"/>
      <sheetName val="Sheet2"/>
      <sheetName val="LD VAR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/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 refreshError="1">
        <row r="54">
          <cell r="B54" t="str">
            <v>D. TOTAL FINANCE COST.</v>
          </cell>
        </row>
        <row r="55">
          <cell r="B55" t="str">
            <v xml:space="preserve">    1. PRP - Existing</v>
          </cell>
          <cell r="D55">
            <v>27.135833333333334</v>
          </cell>
          <cell r="F55">
            <v>22.57</v>
          </cell>
          <cell r="G55">
            <v>32.74</v>
          </cell>
          <cell r="H55">
            <v>13.940000000000001</v>
          </cell>
          <cell r="I55">
            <v>2.6900000000000013</v>
          </cell>
          <cell r="J55">
            <v>8.0308333333333355</v>
          </cell>
          <cell r="K55">
            <v>-3.9800000000000004</v>
          </cell>
          <cell r="L55">
            <v>-8.1924089250000005</v>
          </cell>
          <cell r="M55">
            <v>0</v>
          </cell>
          <cell r="N55">
            <v>-10.407911066666667</v>
          </cell>
          <cell r="O55">
            <v>-12.110697533333333</v>
          </cell>
        </row>
        <row r="56">
          <cell r="B56" t="str">
            <v xml:space="preserve">    2. Line - V</v>
          </cell>
          <cell r="D56">
            <v>27.570833333333336</v>
          </cell>
          <cell r="F56" t="str">
            <v>+F14+F29+#REF!; ERR</v>
          </cell>
          <cell r="G56">
            <v>53.79</v>
          </cell>
          <cell r="H56">
            <v>46.690000000000005</v>
          </cell>
          <cell r="I56">
            <v>47.709999999999994</v>
          </cell>
          <cell r="J56">
            <v>36.366666666666667</v>
          </cell>
          <cell r="K56">
            <v>39.410000000000004</v>
          </cell>
          <cell r="L56" t="e">
            <v>#VALUE!</v>
          </cell>
          <cell r="M56">
            <v>0</v>
          </cell>
          <cell r="N56" t="e">
            <v>#VALUE!</v>
          </cell>
          <cell r="O56" t="e">
            <v>#VALUE!</v>
          </cell>
        </row>
        <row r="57">
          <cell r="B57" t="str">
            <v xml:space="preserve">    3. Line - VI</v>
          </cell>
          <cell r="D57">
            <v>0</v>
          </cell>
          <cell r="F57" t="str">
            <v>+F15+#REF!+F32; ERR</v>
          </cell>
          <cell r="G57">
            <v>8.2100000000000009</v>
          </cell>
          <cell r="H57">
            <v>6.91</v>
          </cell>
          <cell r="I57">
            <v>7.08</v>
          </cell>
          <cell r="J57">
            <v>5.5375000000000005</v>
          </cell>
          <cell r="K57">
            <v>5.6083333333333325</v>
          </cell>
          <cell r="L57">
            <v>4.7421352333333324</v>
          </cell>
          <cell r="M57">
            <v>0</v>
          </cell>
          <cell r="N57">
            <v>4.1658385666666682</v>
          </cell>
          <cell r="O57">
            <v>4.4539869000000003</v>
          </cell>
        </row>
        <row r="58">
          <cell r="B58" t="str">
            <v xml:space="preserve">    4. Engine Valves (W/o Expansion)</v>
          </cell>
          <cell r="D58">
            <v>22.666666666666668</v>
          </cell>
          <cell r="F58">
            <v>26.229166666666664</v>
          </cell>
          <cell r="G58">
            <v>31.970833333333331</v>
          </cell>
          <cell r="H58">
            <v>37.5</v>
          </cell>
          <cell r="I58">
            <v>32.1</v>
          </cell>
          <cell r="J58">
            <v>35.909999999999997</v>
          </cell>
          <cell r="K58">
            <v>35.79</v>
          </cell>
          <cell r="L58">
            <v>35.721107500000002</v>
          </cell>
          <cell r="M58">
            <v>0</v>
          </cell>
          <cell r="N58">
            <v>35.721107500000002</v>
          </cell>
          <cell r="O58">
            <v>35.721107500000002</v>
          </cell>
        </row>
        <row r="59">
          <cell r="B59" t="str">
            <v xml:space="preserve">    5. Expn.        - Ring Expansion</v>
          </cell>
          <cell r="D59">
            <v>12.630833333333333</v>
          </cell>
          <cell r="F59" t="str">
            <v>+F30+#REF!; ERR</v>
          </cell>
          <cell r="G59">
            <v>19.36</v>
          </cell>
          <cell r="H59">
            <v>63.28</v>
          </cell>
          <cell r="I59">
            <v>66.14</v>
          </cell>
          <cell r="J59">
            <v>62.921666666666667</v>
          </cell>
          <cell r="K59">
            <v>60.015000000000001</v>
          </cell>
          <cell r="L59">
            <v>56.515950458333343</v>
          </cell>
          <cell r="M59">
            <v>0</v>
          </cell>
          <cell r="N59">
            <v>53.415950458333334</v>
          </cell>
          <cell r="O59">
            <v>54.965950458333339</v>
          </cell>
        </row>
        <row r="60">
          <cell r="B60" t="str">
            <v xml:space="preserve">                          - Steel Ring</v>
          </cell>
          <cell r="G60">
            <v>0</v>
          </cell>
        </row>
        <row r="61">
          <cell r="B61" t="str">
            <v xml:space="preserve">                          - DVM Ring</v>
          </cell>
          <cell r="H61">
            <v>3.81</v>
          </cell>
          <cell r="I61">
            <v>0.44</v>
          </cell>
          <cell r="J61">
            <v>4.38225</v>
          </cell>
          <cell r="K61">
            <v>2.1095969999999999</v>
          </cell>
          <cell r="L61">
            <v>3.2603</v>
          </cell>
          <cell r="M61">
            <v>0</v>
          </cell>
          <cell r="N61">
            <v>2.9269249999999998</v>
          </cell>
          <cell r="O61">
            <v>3.0936124999999999</v>
          </cell>
        </row>
        <row r="62">
          <cell r="B62" t="str">
            <v xml:space="preserve">                          - Small Valves</v>
          </cell>
          <cell r="F62">
            <v>0</v>
          </cell>
          <cell r="G62">
            <v>0</v>
          </cell>
          <cell r="H62">
            <v>2.2799999999999998</v>
          </cell>
          <cell r="I62">
            <v>0.28000000000000003</v>
          </cell>
          <cell r="J62">
            <v>2.7980833333333335</v>
          </cell>
          <cell r="K62">
            <v>1.3447000000000002</v>
          </cell>
          <cell r="L62">
            <v>2.5300000000000002</v>
          </cell>
          <cell r="M62">
            <v>0</v>
          </cell>
          <cell r="N62">
            <v>2.3174999999999999</v>
          </cell>
          <cell r="O62">
            <v>2.4237500000000001</v>
          </cell>
        </row>
        <row r="63">
          <cell r="B63" t="str">
            <v xml:space="preserve">                          - Line VII</v>
          </cell>
          <cell r="F63">
            <v>0</v>
          </cell>
          <cell r="G63" t="e">
            <v>#VALUE!</v>
          </cell>
          <cell r="H63">
            <v>0</v>
          </cell>
          <cell r="I63">
            <v>0.94</v>
          </cell>
          <cell r="J63">
            <v>9.2446666666666673</v>
          </cell>
          <cell r="K63">
            <v>4.4557030000000006</v>
          </cell>
          <cell r="L63">
            <v>7.2896999999999998</v>
          </cell>
          <cell r="M63">
            <v>0</v>
          </cell>
          <cell r="N63">
            <v>6.5855750000000004</v>
          </cell>
          <cell r="O63">
            <v>6.937637500000001</v>
          </cell>
        </row>
        <row r="64">
          <cell r="B64" t="str">
            <v xml:space="preserve">                          - Line VIII / Land</v>
          </cell>
          <cell r="G64" t="e">
            <v>#VALUE!</v>
          </cell>
          <cell r="H64">
            <v>0</v>
          </cell>
          <cell r="I64" t="e">
            <v>#VALUE!</v>
          </cell>
          <cell r="J64" t="e">
            <v>#VALUE!</v>
          </cell>
          <cell r="K64">
            <v>0</v>
          </cell>
          <cell r="L64">
            <v>7.1944444444444446</v>
          </cell>
          <cell r="M64">
            <v>0</v>
          </cell>
          <cell r="N64">
            <v>28</v>
          </cell>
          <cell r="O64">
            <v>17.597222222222221</v>
          </cell>
        </row>
        <row r="65">
          <cell r="B65" t="str">
            <v xml:space="preserve">                          - Line IX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0.46</v>
          </cell>
          <cell r="M65">
            <v>0</v>
          </cell>
          <cell r="N65">
            <v>6.293333333333333</v>
          </cell>
          <cell r="O65">
            <v>3.3766666666666665</v>
          </cell>
        </row>
        <row r="66">
          <cell r="B66" t="str">
            <v xml:space="preserve">                          - Engine Valve Expansion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>
            <v>0</v>
          </cell>
          <cell r="L66">
            <v>0.22</v>
          </cell>
          <cell r="M66">
            <v>0</v>
          </cell>
          <cell r="N66">
            <v>3.0200000000000005</v>
          </cell>
          <cell r="O66">
            <v>1.62</v>
          </cell>
        </row>
        <row r="67">
          <cell r="B67" t="str">
            <v xml:space="preserve">    6. Special projects R&amp;D / IT/Others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>
            <v>2.94</v>
          </cell>
          <cell r="K67" t="str">
            <v xml:space="preserve"> </v>
          </cell>
        </row>
        <row r="69">
          <cell r="B69" t="str">
            <v xml:space="preserve">  T O T A L :</v>
          </cell>
          <cell r="C69" t="str">
            <v xml:space="preserve"> </v>
          </cell>
          <cell r="D69">
            <v>90.004166666666663</v>
          </cell>
          <cell r="F69">
            <v>48.799166666666665</v>
          </cell>
          <cell r="G69" t="e">
            <v>#VALUE!</v>
          </cell>
          <cell r="H69">
            <v>174.41</v>
          </cell>
          <cell r="I69" t="e">
            <v>#VALUE!</v>
          </cell>
          <cell r="J69" t="e">
            <v>#VALUE!</v>
          </cell>
          <cell r="K69">
            <v>144.75333333333336</v>
          </cell>
          <cell r="L69" t="e">
            <v>#VALUE!</v>
          </cell>
          <cell r="M69">
            <v>0</v>
          </cell>
          <cell r="N69" t="e">
            <v>#VALUE!</v>
          </cell>
          <cell r="O69" t="e">
            <v>#VALUE!</v>
          </cell>
        </row>
        <row r="71">
          <cell r="B71" t="str">
            <v xml:space="preserve">      NOTES :   Additional term loan during 2001-2002 has been considered as under :</v>
          </cell>
        </row>
        <row r="72">
          <cell r="C72" t="str">
            <v xml:space="preserve"> </v>
          </cell>
          <cell r="E72" t="str">
            <v xml:space="preserve"> </v>
          </cell>
        </row>
        <row r="73">
          <cell r="C73" t="str">
            <v>- Line VIII / Land - Rs. 22.00 Cr.</v>
          </cell>
          <cell r="E73" t="str">
            <v xml:space="preserve"> </v>
          </cell>
        </row>
        <row r="74">
          <cell r="C74" t="str">
            <v>- Line IX - Rs. 5.00 Cr.</v>
          </cell>
        </row>
        <row r="75">
          <cell r="C75" t="str">
            <v>- EV Exp.  Rs. 2.5 Cr.</v>
          </cell>
        </row>
        <row r="76">
          <cell r="E76" t="str">
            <v xml:space="preserve"> </v>
          </cell>
        </row>
      </sheetData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 refreshError="1">
        <row r="2">
          <cell r="B2" t="str">
            <v>"C" COST - MARKETING</v>
          </cell>
        </row>
        <row r="5">
          <cell r="B5" t="str">
            <v>PARTICULARS</v>
          </cell>
          <cell r="E5" t="str">
            <v>Y. E . M A R C H</v>
          </cell>
        </row>
        <row r="6">
          <cell r="D6" t="str">
            <v>SEE</v>
          </cell>
          <cell r="H6">
            <v>2000</v>
          </cell>
          <cell r="J6">
            <v>2001</v>
          </cell>
          <cell r="L6">
            <v>2002</v>
          </cell>
        </row>
        <row r="7">
          <cell r="H7" t="str">
            <v>BUDGET</v>
          </cell>
          <cell r="I7" t="str">
            <v>ACTUAL</v>
          </cell>
          <cell r="J7" t="str">
            <v>BUDGET</v>
          </cell>
          <cell r="K7" t="str">
            <v>ACTUAL</v>
          </cell>
          <cell r="L7" t="str">
            <v>APR-SEP 01</v>
          </cell>
          <cell r="N7" t="str">
            <v>OCT-MAR 01</v>
          </cell>
        </row>
        <row r="8">
          <cell r="D8" t="str">
            <v>NOTE</v>
          </cell>
          <cell r="E8" t="str">
            <v>1997</v>
          </cell>
          <cell r="F8" t="str">
            <v>1998</v>
          </cell>
          <cell r="G8">
            <v>1999</v>
          </cell>
          <cell r="L8" t="str">
            <v>BUDGET</v>
          </cell>
          <cell r="M8" t="str">
            <v>ACTUAL</v>
          </cell>
          <cell r="N8" t="str">
            <v>ORIGINAL</v>
          </cell>
          <cell r="O8" t="str">
            <v>REVISED</v>
          </cell>
        </row>
        <row r="9">
          <cell r="E9" t="str">
            <v>L/R/M</v>
          </cell>
          <cell r="F9" t="str">
            <v>L/R/M</v>
          </cell>
          <cell r="G9" t="str">
            <v>L/R/M</v>
          </cell>
          <cell r="H9" t="str">
            <v>L/R/M</v>
          </cell>
          <cell r="I9" t="str">
            <v>L/R/M</v>
          </cell>
          <cell r="J9" t="str">
            <v>L/R/M</v>
          </cell>
          <cell r="K9" t="str">
            <v>L/R/M</v>
          </cell>
          <cell r="L9" t="str">
            <v>L/R/M</v>
          </cell>
          <cell r="M9" t="str">
            <v>L/R/M</v>
          </cell>
          <cell r="N9" t="str">
            <v>L/R/M</v>
          </cell>
          <cell r="O9" t="str">
            <v>L/R/M</v>
          </cell>
        </row>
        <row r="11">
          <cell r="B11" t="str">
            <v xml:space="preserve"> A. PERSONNEL </v>
          </cell>
          <cell r="C11" t="str">
            <v xml:space="preserve"> - Salaries  - Existing</v>
          </cell>
          <cell r="D11">
            <v>1</v>
          </cell>
          <cell r="E11">
            <v>14.9</v>
          </cell>
          <cell r="F11">
            <v>18.16</v>
          </cell>
          <cell r="G11">
            <v>21.21</v>
          </cell>
          <cell r="H11">
            <v>25.66</v>
          </cell>
          <cell r="I11">
            <v>26.56</v>
          </cell>
          <cell r="J11">
            <v>30.24</v>
          </cell>
          <cell r="K11">
            <v>34.14</v>
          </cell>
          <cell r="L11">
            <v>32.200000000000003</v>
          </cell>
          <cell r="N11">
            <v>32.200000000000003</v>
          </cell>
          <cell r="O11">
            <v>32.200000000000003</v>
          </cell>
        </row>
        <row r="12">
          <cell r="C12" t="str">
            <v xml:space="preserve"> - New Recruits Cost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C13" t="str">
            <v xml:space="preserve"> - Meeting/Conference Exps.</v>
          </cell>
          <cell r="E13">
            <v>1.1616666666666666</v>
          </cell>
          <cell r="F13">
            <v>0</v>
          </cell>
          <cell r="G13">
            <v>0</v>
          </cell>
          <cell r="H13">
            <v>1.5</v>
          </cell>
          <cell r="I13">
            <v>7.0000000000000007E-2</v>
          </cell>
          <cell r="J13">
            <v>1.5</v>
          </cell>
          <cell r="K13">
            <v>0.98</v>
          </cell>
          <cell r="L13">
            <v>1.25</v>
          </cell>
          <cell r="N13">
            <v>1.25</v>
          </cell>
          <cell r="O13">
            <v>1.25</v>
          </cell>
        </row>
        <row r="14">
          <cell r="C14" t="str">
            <v xml:space="preserve"> - Total :</v>
          </cell>
          <cell r="E14">
            <v>14.9</v>
          </cell>
          <cell r="F14">
            <v>18.16</v>
          </cell>
          <cell r="G14">
            <v>21.21</v>
          </cell>
          <cell r="H14">
            <v>27.16</v>
          </cell>
          <cell r="I14">
            <v>26.63</v>
          </cell>
          <cell r="J14">
            <v>31.74</v>
          </cell>
          <cell r="K14">
            <v>35.119999999999997</v>
          </cell>
          <cell r="L14">
            <v>33.450000000000003</v>
          </cell>
          <cell r="N14">
            <v>33.450000000000003</v>
          </cell>
          <cell r="O14">
            <v>33.450000000000003</v>
          </cell>
        </row>
        <row r="15">
          <cell r="B15" t="str">
            <v xml:space="preserve"> B. TRAVELLING</v>
          </cell>
          <cell r="C15" t="str">
            <v xml:space="preserve"> - Domestic</v>
          </cell>
          <cell r="D15">
            <v>2</v>
          </cell>
          <cell r="E15">
            <v>6.6991666666666667</v>
          </cell>
          <cell r="F15">
            <v>6.52</v>
          </cell>
          <cell r="G15">
            <v>8.59</v>
          </cell>
          <cell r="H15">
            <v>9</v>
          </cell>
          <cell r="I15">
            <v>9.69</v>
          </cell>
          <cell r="J15">
            <v>10</v>
          </cell>
          <cell r="K15">
            <v>11.75</v>
          </cell>
          <cell r="L15">
            <v>11.4</v>
          </cell>
          <cell r="N15">
            <v>11.4</v>
          </cell>
          <cell r="O15">
            <v>11.4</v>
          </cell>
        </row>
        <row r="16">
          <cell r="C16" t="str">
            <v xml:space="preserve"> - Foreign</v>
          </cell>
          <cell r="D16">
            <v>3</v>
          </cell>
          <cell r="E16">
            <v>0.94166666666666676</v>
          </cell>
          <cell r="F16">
            <v>0.99</v>
          </cell>
          <cell r="G16">
            <v>1.67</v>
          </cell>
          <cell r="H16">
            <v>2</v>
          </cell>
          <cell r="I16">
            <v>3.76</v>
          </cell>
          <cell r="J16">
            <v>3.7</v>
          </cell>
          <cell r="K16">
            <v>1.6</v>
          </cell>
          <cell r="L16">
            <v>2</v>
          </cell>
          <cell r="N16">
            <v>2</v>
          </cell>
          <cell r="O16">
            <v>2</v>
          </cell>
        </row>
        <row r="17">
          <cell r="C17" t="str">
            <v xml:space="preserve"> - Total :</v>
          </cell>
          <cell r="E17">
            <v>7.6408333333333331</v>
          </cell>
          <cell r="F17">
            <v>7.51</v>
          </cell>
          <cell r="G17">
            <v>10.26</v>
          </cell>
          <cell r="H17">
            <v>11</v>
          </cell>
          <cell r="I17">
            <v>13.45</v>
          </cell>
          <cell r="J17">
            <v>13.7</v>
          </cell>
          <cell r="K17">
            <v>13.35</v>
          </cell>
          <cell r="L17">
            <v>13.4</v>
          </cell>
          <cell r="M17">
            <v>0</v>
          </cell>
          <cell r="N17">
            <v>13.4</v>
          </cell>
          <cell r="O17">
            <v>13.4</v>
          </cell>
        </row>
        <row r="18">
          <cell r="B18" t="str">
            <v xml:space="preserve"> C. REGIONAL SALES OFFICE EXP.</v>
          </cell>
        </row>
        <row r="19">
          <cell r="B19" t="str">
            <v xml:space="preserve">       - PREMISES</v>
          </cell>
          <cell r="C19" t="str">
            <v xml:space="preserve"> - Rent</v>
          </cell>
          <cell r="D19">
            <v>4</v>
          </cell>
          <cell r="H19">
            <v>0</v>
          </cell>
          <cell r="I19">
            <v>0.31</v>
          </cell>
          <cell r="J19">
            <v>0.98</v>
          </cell>
          <cell r="K19">
            <v>0</v>
          </cell>
          <cell r="L19">
            <v>1.05</v>
          </cell>
          <cell r="N19">
            <v>1.05</v>
          </cell>
          <cell r="O19">
            <v>1.05</v>
          </cell>
        </row>
        <row r="20">
          <cell r="C20" t="str">
            <v xml:space="preserve"> - Office &amp; Gen. Expenses</v>
          </cell>
          <cell r="H20">
            <v>0</v>
          </cell>
          <cell r="I20">
            <v>0.04</v>
          </cell>
          <cell r="J20">
            <v>0.1</v>
          </cell>
          <cell r="K20">
            <v>0</v>
          </cell>
          <cell r="L20">
            <v>0.1</v>
          </cell>
          <cell r="N20">
            <v>0.1</v>
          </cell>
          <cell r="O20">
            <v>0.1</v>
          </cell>
        </row>
        <row r="21">
          <cell r="C21" t="str">
            <v xml:space="preserve"> - Sub Total :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0.35</v>
          </cell>
          <cell r="J21">
            <v>1.08</v>
          </cell>
          <cell r="K21">
            <v>0</v>
          </cell>
          <cell r="L21">
            <v>1.1500000000000001</v>
          </cell>
          <cell r="M21">
            <v>0</v>
          </cell>
          <cell r="N21">
            <v>1.1500000000000001</v>
          </cell>
          <cell r="O21">
            <v>1.1500000000000001</v>
          </cell>
        </row>
        <row r="22">
          <cell r="B22" t="str">
            <v>D. PUBLICITY</v>
          </cell>
          <cell r="F22">
            <v>9</v>
          </cell>
          <cell r="G22">
            <v>11.9</v>
          </cell>
          <cell r="H22">
            <v>15</v>
          </cell>
          <cell r="I22">
            <v>16.190000000000001</v>
          </cell>
          <cell r="J22">
            <v>15.8</v>
          </cell>
          <cell r="K22">
            <v>18.18</v>
          </cell>
          <cell r="L22">
            <v>18</v>
          </cell>
          <cell r="N22">
            <v>18</v>
          </cell>
          <cell r="O22">
            <v>18</v>
          </cell>
        </row>
        <row r="23">
          <cell r="B23" t="str">
            <v>E. CONSULTANCY EXPENSES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8.33</v>
          </cell>
          <cell r="K23">
            <v>0</v>
          </cell>
          <cell r="L23">
            <v>1.25</v>
          </cell>
          <cell r="N23">
            <v>1.25</v>
          </cell>
          <cell r="O23">
            <v>1.25</v>
          </cell>
        </row>
        <row r="24">
          <cell r="B24" t="str">
            <v>F. TOTAL MKTG. COST( A TO E )</v>
          </cell>
          <cell r="E24" t="str">
            <v>+E23+E22+#REF!+#REF!+E17+E14; ERR</v>
          </cell>
          <cell r="F24" t="str">
            <v>+F23+F22+#REF!++F17+F14; ERR</v>
          </cell>
          <cell r="G24">
            <v>43.370000000000005</v>
          </cell>
          <cell r="H24">
            <v>53.16</v>
          </cell>
          <cell r="I24">
            <v>56.620000000000005</v>
          </cell>
          <cell r="J24">
            <v>70.649999999999991</v>
          </cell>
          <cell r="K24">
            <v>66.650000000000006</v>
          </cell>
          <cell r="L24">
            <v>67.25</v>
          </cell>
          <cell r="M24">
            <v>0</v>
          </cell>
          <cell r="N24">
            <v>67.25</v>
          </cell>
          <cell r="O24">
            <v>67.25</v>
          </cell>
        </row>
        <row r="25">
          <cell r="B25" t="str">
            <v>G. ONE TIME EXPENSES</v>
          </cell>
        </row>
        <row r="26">
          <cell r="C26" t="str">
            <v xml:space="preserve"> -Modification of models</v>
          </cell>
          <cell r="D26" t="str">
            <v xml:space="preserve"> </v>
          </cell>
          <cell r="E26">
            <v>6.1666666666666668E-2</v>
          </cell>
          <cell r="F26">
            <v>1.1316666666666666</v>
          </cell>
          <cell r="G26">
            <v>3.18</v>
          </cell>
          <cell r="H26">
            <v>3</v>
          </cell>
          <cell r="I26">
            <v>4.4000000000000004</v>
          </cell>
          <cell r="J26">
            <v>4.5</v>
          </cell>
          <cell r="K26">
            <v>2.06</v>
          </cell>
          <cell r="L26">
            <v>4.2</v>
          </cell>
          <cell r="N26">
            <v>4.2</v>
          </cell>
          <cell r="O26">
            <v>4.2</v>
          </cell>
        </row>
        <row r="27">
          <cell r="B27" t="str">
            <v xml:space="preserve">H. GRAND TOTAL (F+G) </v>
          </cell>
          <cell r="E27" t="e">
            <v>#VALUE!</v>
          </cell>
          <cell r="F27" t="e">
            <v>#VALUE!</v>
          </cell>
          <cell r="G27">
            <v>46.550000000000004</v>
          </cell>
          <cell r="H27">
            <v>56.16</v>
          </cell>
          <cell r="I27">
            <v>61.02</v>
          </cell>
          <cell r="J27">
            <v>75.149999999999991</v>
          </cell>
          <cell r="K27">
            <v>68.710000000000008</v>
          </cell>
          <cell r="L27">
            <v>71.45</v>
          </cell>
          <cell r="M27">
            <v>0</v>
          </cell>
          <cell r="N27">
            <v>71.45</v>
          </cell>
          <cell r="O27">
            <v>71.45</v>
          </cell>
        </row>
      </sheetData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Sheet2"/>
      <sheetName val="CSHFLW'000"/>
      <sheetName val="DEPR in '000"/>
      <sheetName val="DEPR"/>
      <sheetName val="tb0708"/>
      <sheetName val="DilutShares"/>
      <sheetName val="Sheet1"/>
      <sheetName val="drsage08"/>
      <sheetName val="GT_Custom"/>
      <sheetName val="Labor Rates"/>
      <sheetName val="Factors"/>
      <sheetName val="Do not delete"/>
      <sheetName val="DATA"/>
    </sheetNames>
    <sheetDataSet>
      <sheetData sheetId="0"/>
      <sheetData sheetId="1"/>
      <sheetData sheetId="2"/>
      <sheetData sheetId="3"/>
      <sheetData sheetId="4"/>
      <sheetData sheetId="5" refreshError="1">
        <row r="37">
          <cell r="E37">
            <v>2122841767.9400003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F14">
            <v>2917</v>
          </cell>
          <cell r="G14">
            <v>146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1">
          <cell r="E1" t="str">
            <v>Cap.date</v>
          </cell>
          <cell r="F1" t="str">
            <v xml:space="preserve">  APC FY start</v>
          </cell>
          <cell r="G1" t="str">
            <v xml:space="preserve">   Acquisition</v>
          </cell>
          <cell r="H1" t="str">
            <v xml:space="preserve">    Retirement</v>
          </cell>
          <cell r="I1" t="str">
            <v xml:space="preserve">      Transfer</v>
          </cell>
          <cell r="J1" t="str">
            <v xml:space="preserve"> Post-capital.</v>
          </cell>
          <cell r="K1" t="str">
            <v xml:space="preserve">   Current APC</v>
          </cell>
          <cell r="L1" t="str">
            <v xml:space="preserve"> Dep. FY start</v>
          </cell>
          <cell r="M1" t="str">
            <v xml:space="preserve"> Dep. for year</v>
          </cell>
          <cell r="N1" t="str">
            <v xml:space="preserve">    Dep.retir.</v>
          </cell>
          <cell r="O1" t="str">
            <v xml:space="preserve">  Dep.transfer</v>
          </cell>
          <cell r="P1" t="str">
            <v xml:space="preserve"> Dep.post-cap.</v>
          </cell>
          <cell r="Q1" t="str">
            <v xml:space="preserve"> Accumul. dep.</v>
          </cell>
          <cell r="R1" t="str">
            <v>Bk.val.FY strt</v>
          </cell>
          <cell r="S1" t="str">
            <v xml:space="preserve">  Curr.bk.val.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ap_18"/>
      <sheetName val="Consumables_19"/>
      <sheetName val="Sub_Cont_Mtrl_20"/>
      <sheetName val="Pending RGP_21"/>
      <sheetName val="Expiry Details_22"/>
      <sheetName val="Cenvat 23"/>
      <sheetName val="Debit Notes_24"/>
      <sheetName val="Insurance_25"/>
      <sheetName val="GPA Medi_26"/>
      <sheetName val="Power_27"/>
      <sheetName val="Power_28"/>
      <sheetName val="Equip Hand_29"/>
      <sheetName val="Manpower_30"/>
      <sheetName val="Extra hrs_31ABC"/>
      <sheetName val="Tele _Exp_32"/>
      <sheetName val="Vehicle_33"/>
      <sheetName val="keydatalongi_34"/>
      <sheetName val="keydataspiral_35"/>
      <sheetName val="LONGI_DAHEJ"/>
      <sheetName val="LONGI-DAHEJ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20102"/>
      <sheetName val="P &amp; L"/>
      <sheetName val="Schedules"/>
      <sheetName val="F-ASSETS"/>
      <sheetName val="Details"/>
      <sheetName val="Flat Det"/>
      <sheetName val="DEPOSITS"/>
      <sheetName val="DEPOSITS (2)"/>
      <sheetName val="ucO"/>
      <sheetName val="Comput"/>
      <sheetName val="UCO-Calculation"/>
      <sheetName val="Top"/>
      <sheetName val="ABSTRACT"/>
      <sheetName val="Prof - 31-03 "/>
      <sheetName val="Sale Chart - 31-3"/>
      <sheetName val="Sheet1"/>
      <sheetName val="DEPR"/>
      <sheetName val="Do not delete"/>
      <sheetName val="B2826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-P&amp;L"/>
      <sheetName val="DETAILS"/>
      <sheetName val="F-ASSETS"/>
      <sheetName val="Exp"/>
      <sheetName val="Rebate"/>
      <sheetName val="Ret. 31032000"/>
      <sheetName val="Profitability"/>
      <sheetName val="S.Chgs3"/>
      <sheetName val="Schgs2"/>
      <sheetName val="Shopping"/>
      <sheetName val="Yugdharma"/>
      <sheetName val="Shravasti"/>
      <sheetName val="Shravasti - MIS"/>
      <sheetName val="Yugdharm - MIS"/>
      <sheetName val="Cement"/>
      <sheetName val="Comput"/>
      <sheetName val="Yug"/>
      <sheetName val="Dep-Shravasti"/>
      <sheetName val="Dep -yugdharma"/>
      <sheetName val="MCGM-Dep"/>
      <sheetName val="Retetion"/>
      <sheetName val="ABSTRACT"/>
      <sheetName val="Dep"/>
      <sheetName val="INVEST 31 Dec 02 -Reliasable"/>
      <sheetName val="BAL-P&amp;L - Reliasable"/>
      <sheetName val="Memorandum - Reliasable"/>
      <sheetName val="BAL-P&amp;L - Cost"/>
      <sheetName val="Memorandum -Cost"/>
      <sheetName val="INVEST 31 Dec 02 -Cost"/>
      <sheetName val="DHPL Project PO summ"/>
      <sheetName val="C120102"/>
      <sheetName val="Sheet2"/>
      <sheetName val="Fig_to_wor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II"/>
      <sheetName val="FORM111"/>
      <sheetName val="FORMIV"/>
      <sheetName val="FORMV"/>
      <sheetName val="FORMVI"/>
      <sheetName val="ANNEXURE"/>
      <sheetName val="CA CL"/>
      <sheetName val="EXP DETAIL"/>
      <sheetName val="F ASSETS"/>
      <sheetName val="OTH TERM LIAB"/>
      <sheetName val="INTT"/>
      <sheetName val="DIR LABOUR"/>
      <sheetName val="INDEX"/>
      <sheetName val="INDEX 1"/>
      <sheetName val="LC REQ"/>
      <sheetName val="RM STORES"/>
      <sheetName val="RECON CA CL"/>
      <sheetName val="TL REPAYMENT"/>
      <sheetName val="TL DETAIL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 of Gulf South (42&quot;x14.27mm)"/>
      <sheetName val="Enterprise (30&quot;x10.90mm)"/>
      <sheetName val="DV - 261-262"/>
      <sheetName val="DV - 201-202"/>
      <sheetName val="Enterprise-10.9 (010307)"/>
      <sheetName val="As per SAP(010307)"/>
      <sheetName val="Pie Chart_Int"/>
      <sheetName val="Receipt of Stores &amp; Spares_2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ommercial Invoice Final"/>
      <sheetName val="PL-14.3"/>
      <sheetName val="PL-17.50"/>
      <sheetName val="INVOICE REGISTER"/>
      <sheetName val="Dispatch Statement"/>
      <sheetName val="MAMORANDUM OF PAYMENT"/>
      <sheetName val="14.3"/>
      <sheetName val="17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JAN-06"/>
      <sheetName val="Receipt of Stores &amp; Spares_26"/>
      <sheetName val="Sheet2 (2)"/>
      <sheetName val="Receipt of Stores _ Spares_26"/>
      <sheetName val="Manpower_30"/>
      <sheetName val="mast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_Fuel"/>
      <sheetName val="Power&amp;Fuel"/>
      <sheetName val="C"/>
      <sheetName val="Tax (2)"/>
      <sheetName val="Assumptions - Sugar"/>
      <sheetName val="Assumptions-Fancy Sugar"/>
      <sheetName val="Cons-P&amp;L"/>
      <sheetName val="Financials"/>
      <sheetName val="Ratios"/>
      <sheetName val="WC Estimates"/>
      <sheetName val="Power&amp;Fuel (2)"/>
      <sheetName val="Depreciation"/>
      <sheetName val="debt schedule"/>
      <sheetName val="Tax"/>
      <sheetName val="Valuation"/>
      <sheetName val="_x0000__x0000__x0000__x0002__x0000__x0000__x0000__x0000_䀘_x0000__x0000__x0000__x0000__x0001__x0000_"/>
      <sheetName val="_x0000__x0000__x0000__x0002__x0000__x0000__x0000__x0000_䀦_x0000__x0000__x0000__x0000__x0001__x0000__x0000__x0000_㵈ˑ㵰㿪_x0000_"/>
      <sheetName val="March.10"/>
      <sheetName val="Sheet1"/>
      <sheetName val="Dec"/>
      <sheetName val="COST PER KG  (Qtr)"/>
      <sheetName val=""/>
      <sheetName val="???_x0002_????䀘????_x0001_?"/>
      <sheetName val="???_x0002_????䀦????_x0001_???㵈ˑ㵰㿪?"/>
      <sheetName val="MC.9 - ROH"/>
      <sheetName val="stores &amp; spares"/>
      <sheetName val="____x0002_____䀘_____x0001__"/>
      <sheetName val="____x0002_____䀦_____x0001____㵈ˑ㵰㿪_"/>
      <sheetName val="_x005f_x0000__x005f_x0000__x005f_x0000__x005f_x0002__x0"/>
      <sheetName val="____x005f_x0002_____䀘_____x005f_x0001__"/>
      <sheetName val="____x005f_x0002_____䀦_____x005f_x0001____㵈ˑ"/>
      <sheetName val="???_x005f_x0002_????䀘????_x005f_x0001_?"/>
      <sheetName val="???_x005f_x0002_????䀦????_x005f_x0001_???㵈ˑ"/>
      <sheetName val="_x005f_x005f_x005f_x0000__x005f_x005f_x005f_x0000__x005"/>
      <sheetName val="____x005f_x005f_x005f_x0002_____䀘_____x005f"/>
      <sheetName val="____x005f_x005f_x005f_x0002_____䀦_____x005f"/>
      <sheetName val="???_x005f_x005f_x005f_x0002_????䀘????_x005f"/>
      <sheetName val="???_x005f_x005f_x005f_x0002_????䀦????_x005f"/>
      <sheetName val="_x005f_x005f_x005f_x005f_x005f_x005f_x005f_x0000__x005f"/>
      <sheetName val="____x005f_x005f_x005f_x005f_x005f_x005f_x005f_x0002____"/>
      <sheetName val="???_x005f_x005f_x005f_x005f_x005f_x005f_x005f_x0002_???"/>
      <sheetName val="mast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chase Log"/>
      <sheetName val="Lease &amp; Rental Log"/>
      <sheetName val="Project Rpt"/>
      <sheetName val="MGMTFEE2"/>
      <sheetName val="SV 7"/>
      <sheetName val="SV8"/>
      <sheetName val="Schedule of Values"/>
      <sheetName val="COrder Log"/>
      <sheetName val="CO_1"/>
      <sheetName val="S.D. LOG"/>
      <sheetName val="RFI Log (2)"/>
      <sheetName val="RFI LOG"/>
      <sheetName val="MBELOG1"/>
      <sheetName val="Subcontractor Sheet"/>
      <sheetName val="Budge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LANTS"/>
      <sheetName val="TALSTOCKVAL"/>
      <sheetName val="BKCSTOCKVAL"/>
      <sheetName val="MAHSTOCKVAL"/>
      <sheetName val="CO_1"/>
      <sheetName val="Power&amp;Fuel"/>
      <sheetName val="ANN.K"/>
      <sheetName val="Bspl Main"/>
      <sheetName val="B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ITIONS SUMMARY"/>
      <sheetName val="OTHER ADDITIONS"/>
      <sheetName val="TOOLINGS ADDITIONS"/>
      <sheetName val="BUILDINGS ADDITIONS"/>
      <sheetName val="PAW ADDITIONS"/>
      <sheetName val="P&amp;M ADDITIONS"/>
      <sheetName val="LEASE PROJECTION"/>
      <sheetName val="INTEREST PROJECTION"/>
      <sheetName val="DEPN"/>
      <sheetName val="INTEREST - COMPANY"/>
      <sheetName val="INTEREST"/>
      <sheetName val="RAW MATERIAL"/>
      <sheetName val="BALANCE SHEET"/>
      <sheetName val="CAW"/>
      <sheetName val="CA"/>
      <sheetName val="CASH FLOW"/>
      <sheetName val="TAX PROJECT WISE"/>
      <sheetName val="TAX"/>
      <sheetName val="CLW"/>
      <sheetName val="CL"/>
      <sheetName val="BANK BORROWINGS"/>
      <sheetName val="PROJECT (2)"/>
      <sheetName val="PROJECT"/>
      <sheetName val="COMPANY"/>
      <sheetName val="EXISTING"/>
      <sheetName val="DVM PROFIT BUDGET"/>
      <sheetName val="SMALL VALVES PROFIT BUDGET"/>
      <sheetName val="SMALL VALVES"/>
      <sheetName val="PISTON LINE 7"/>
      <sheetName val="PIN LINE 7"/>
      <sheetName val="DVM"/>
      <sheetName val="INVESTMENT SUMMARY"/>
      <sheetName val="INDIAN MACHINES"/>
      <sheetName val="IMPORTED MACHINES"/>
      <sheetName val="OPR-MARCH'99"/>
      <sheetName val="OPERATIONAL RESULTS"/>
      <sheetName val="COLLABORATORS"/>
      <sheetName val="KEY EXECUTIVES"/>
      <sheetName val="BANK LIMITS"/>
      <sheetName val="LT LOAN"/>
      <sheetName val="IMPLEMENTATION PLAN"/>
      <sheetName val="CUSTOMER PROFILE"/>
      <sheetName val="COMPANY PROFILE"/>
      <sheetName val="SHAREHOLDING PATTERN"/>
      <sheetName val="Sheet1"/>
      <sheetName val="CAPACITY"/>
      <sheetName val="INDEX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92</v>
          </cell>
          <cell r="C9" t="str">
            <v>AC-IND</v>
          </cell>
          <cell r="D9" t="str">
            <v>QA</v>
          </cell>
          <cell r="E9" t="str">
            <v>GEN</v>
          </cell>
          <cell r="F9" t="str">
            <v>CEILING SUSPENDED SPLIT A C UNIT</v>
          </cell>
          <cell r="G9" t="str">
            <v>BLUE STAR LTD</v>
          </cell>
          <cell r="H9" t="str">
            <v>I7-787-170</v>
          </cell>
          <cell r="I9">
            <v>35730</v>
          </cell>
          <cell r="J9">
            <v>73000</v>
          </cell>
          <cell r="L9">
            <v>73000</v>
          </cell>
          <cell r="N9">
            <v>1</v>
          </cell>
          <cell r="O9">
            <v>73000</v>
          </cell>
          <cell r="P9">
            <v>35962</v>
          </cell>
          <cell r="Q9">
            <v>289</v>
          </cell>
        </row>
        <row r="10">
          <cell r="B10">
            <v>88</v>
          </cell>
          <cell r="C10" t="str">
            <v>AC-IND</v>
          </cell>
          <cell r="D10" t="str">
            <v>PP</v>
          </cell>
          <cell r="E10" t="str">
            <v>GEN</v>
          </cell>
          <cell r="F10" t="str">
            <v>WINDOW TYPE AIRCONDITIONER</v>
          </cell>
          <cell r="G10" t="str">
            <v>AIRCONDITIONER INDIA</v>
          </cell>
          <cell r="H10" t="str">
            <v>I8-722-176</v>
          </cell>
          <cell r="I10">
            <v>35971</v>
          </cell>
          <cell r="J10">
            <v>48088</v>
          </cell>
          <cell r="K10">
            <v>6240</v>
          </cell>
          <cell r="L10">
            <v>54328</v>
          </cell>
          <cell r="N10">
            <v>2</v>
          </cell>
          <cell r="O10">
            <v>27164</v>
          </cell>
          <cell r="P10">
            <v>36001</v>
          </cell>
          <cell r="Q10">
            <v>250</v>
          </cell>
        </row>
        <row r="11">
          <cell r="B11">
            <v>103</v>
          </cell>
          <cell r="C11" t="str">
            <v>AC-IND</v>
          </cell>
          <cell r="D11" t="str">
            <v>HRD</v>
          </cell>
          <cell r="E11" t="str">
            <v>GEN</v>
          </cell>
          <cell r="F11" t="str">
            <v>AIRCONDITIONER 1.5 TON</v>
          </cell>
          <cell r="G11" t="str">
            <v>AIRCONDITIONERS INDIA</v>
          </cell>
          <cell r="H11" t="str">
            <v>I8-622-107</v>
          </cell>
          <cell r="I11">
            <v>35906</v>
          </cell>
          <cell r="J11">
            <v>24044</v>
          </cell>
          <cell r="L11">
            <v>24044</v>
          </cell>
          <cell r="N11">
            <v>1</v>
          </cell>
          <cell r="O11">
            <v>24044</v>
          </cell>
          <cell r="P11">
            <v>35923</v>
          </cell>
          <cell r="Q11">
            <v>328</v>
          </cell>
        </row>
        <row r="12">
          <cell r="B12">
            <v>184</v>
          </cell>
          <cell r="C12" t="str">
            <v>AC-IND</v>
          </cell>
          <cell r="D12" t="str">
            <v>AMD</v>
          </cell>
          <cell r="E12" t="str">
            <v>GEN</v>
          </cell>
          <cell r="F12" t="str">
            <v>AIRCONDITIONERS</v>
          </cell>
          <cell r="G12" t="str">
            <v>VOLTAS LIMITED</v>
          </cell>
          <cell r="H12" t="str">
            <v>I8-782-349</v>
          </cell>
          <cell r="I12" t="str">
            <v>16/12/98</v>
          </cell>
          <cell r="K12">
            <v>144240</v>
          </cell>
          <cell r="L12">
            <v>144240</v>
          </cell>
          <cell r="N12">
            <v>4</v>
          </cell>
          <cell r="O12">
            <v>36060</v>
          </cell>
          <cell r="P12">
            <v>36218</v>
          </cell>
          <cell r="Q12">
            <v>33</v>
          </cell>
        </row>
        <row r="13">
          <cell r="B13">
            <v>102</v>
          </cell>
          <cell r="C13" t="str">
            <v>AC-IND</v>
          </cell>
          <cell r="D13" t="str">
            <v>SC</v>
          </cell>
          <cell r="E13" t="str">
            <v>GEN</v>
          </cell>
          <cell r="F13" t="str">
            <v>AIRCONDITIONER</v>
          </cell>
          <cell r="G13" t="str">
            <v>AIRCONDITIONERS INDIA</v>
          </cell>
          <cell r="H13" t="str">
            <v>I8-642-076</v>
          </cell>
          <cell r="I13">
            <v>35891</v>
          </cell>
          <cell r="J13">
            <v>24044</v>
          </cell>
          <cell r="L13">
            <v>24044</v>
          </cell>
          <cell r="N13">
            <v>1</v>
          </cell>
          <cell r="O13">
            <v>24044</v>
          </cell>
          <cell r="P13">
            <v>35894</v>
          </cell>
          <cell r="Q13">
            <v>357</v>
          </cell>
        </row>
        <row r="14">
          <cell r="B14">
            <v>104</v>
          </cell>
          <cell r="C14" t="str">
            <v>AC-IND</v>
          </cell>
          <cell r="D14" t="str">
            <v>PER</v>
          </cell>
          <cell r="E14" t="str">
            <v>GEN</v>
          </cell>
          <cell r="F14" t="str">
            <v>AIRCONDITIONER 1.5 TON</v>
          </cell>
          <cell r="G14" t="str">
            <v>AIRCONDITIONERS INDIA</v>
          </cell>
          <cell r="H14" t="str">
            <v>I8-621-159</v>
          </cell>
          <cell r="I14">
            <v>35707</v>
          </cell>
          <cell r="J14">
            <v>24044</v>
          </cell>
          <cell r="L14">
            <v>24044</v>
          </cell>
          <cell r="N14">
            <v>1</v>
          </cell>
          <cell r="O14">
            <v>24044</v>
          </cell>
          <cell r="P14">
            <v>35923</v>
          </cell>
          <cell r="Q14">
            <v>328</v>
          </cell>
        </row>
        <row r="15">
          <cell r="B15">
            <v>13</v>
          </cell>
          <cell r="C15" t="str">
            <v>AC-IND</v>
          </cell>
          <cell r="D15" t="str">
            <v>AF</v>
          </cell>
          <cell r="E15" t="str">
            <v>PL-5</v>
          </cell>
          <cell r="F15" t="str">
            <v>SLIM TYPE SPLIT AIRCONDITIONER</v>
          </cell>
          <cell r="G15" t="str">
            <v>VOLTAS LIMITED</v>
          </cell>
          <cell r="H15" t="str">
            <v>I8-711-139</v>
          </cell>
          <cell r="I15">
            <v>35933</v>
          </cell>
          <cell r="J15">
            <v>144240</v>
          </cell>
          <cell r="K15">
            <v>8000</v>
          </cell>
          <cell r="L15">
            <v>152240</v>
          </cell>
          <cell r="M15">
            <v>495940</v>
          </cell>
          <cell r="N15">
            <v>2</v>
          </cell>
          <cell r="O15">
            <v>76120</v>
          </cell>
          <cell r="P15">
            <v>36068</v>
          </cell>
          <cell r="Q15">
            <v>183</v>
          </cell>
        </row>
        <row r="16">
          <cell r="B16">
            <v>85</v>
          </cell>
          <cell r="C16" t="str">
            <v>COM-IMP</v>
          </cell>
          <cell r="D16" t="str">
            <v>R&amp;D</v>
          </cell>
          <cell r="E16" t="str">
            <v>GEN</v>
          </cell>
          <cell r="F16" t="str">
            <v>PRO ENGINEER SOFTWARE</v>
          </cell>
          <cell r="G16" t="str">
            <v>PARAMETRIC TECH. CORP.</v>
          </cell>
          <cell r="H16" t="str">
            <v>I8-785-043</v>
          </cell>
          <cell r="I16">
            <v>35845</v>
          </cell>
          <cell r="J16">
            <v>1478773</v>
          </cell>
          <cell r="L16">
            <v>1478773</v>
          </cell>
          <cell r="M16">
            <v>1478773</v>
          </cell>
          <cell r="N16">
            <v>1</v>
          </cell>
          <cell r="O16">
            <v>1478773</v>
          </cell>
          <cell r="P16">
            <v>35911</v>
          </cell>
          <cell r="Q16">
            <v>340</v>
          </cell>
        </row>
        <row r="17">
          <cell r="B17">
            <v>113</v>
          </cell>
          <cell r="C17" t="str">
            <v>DG-IND</v>
          </cell>
          <cell r="D17" t="str">
            <v>WE</v>
          </cell>
          <cell r="E17" t="str">
            <v>GEN</v>
          </cell>
          <cell r="F17" t="str">
            <v>DESIEL GENERATOR SETS</v>
          </cell>
          <cell r="G17" t="str">
            <v>POWERICA LTD</v>
          </cell>
          <cell r="H17" t="str">
            <v>I7-782-151</v>
          </cell>
          <cell r="I17">
            <v>35693</v>
          </cell>
          <cell r="J17">
            <v>4743577</v>
          </cell>
          <cell r="K17">
            <v>74508</v>
          </cell>
          <cell r="L17">
            <v>4818085</v>
          </cell>
          <cell r="N17">
            <v>1</v>
          </cell>
          <cell r="O17">
            <v>4818085</v>
          </cell>
          <cell r="P17">
            <v>35945</v>
          </cell>
          <cell r="Q17">
            <v>306</v>
          </cell>
        </row>
        <row r="18">
          <cell r="B18">
            <v>112</v>
          </cell>
          <cell r="C18" t="str">
            <v>DG-IND</v>
          </cell>
          <cell r="D18" t="str">
            <v>WE</v>
          </cell>
          <cell r="E18" t="str">
            <v>CIR</v>
          </cell>
          <cell r="F18" t="str">
            <v>DESIEL GENERATOR SETS</v>
          </cell>
          <cell r="G18" t="str">
            <v>POWERICA LTD</v>
          </cell>
          <cell r="H18" t="str">
            <v>I7-782-151</v>
          </cell>
          <cell r="I18">
            <v>35693</v>
          </cell>
          <cell r="J18">
            <v>4743576</v>
          </cell>
          <cell r="K18">
            <v>74508</v>
          </cell>
          <cell r="L18">
            <v>4818084</v>
          </cell>
          <cell r="M18">
            <v>9636169</v>
          </cell>
          <cell r="N18">
            <v>1</v>
          </cell>
          <cell r="O18">
            <v>4818084</v>
          </cell>
          <cell r="P18">
            <v>35943</v>
          </cell>
          <cell r="Q18">
            <v>308</v>
          </cell>
        </row>
        <row r="19">
          <cell r="B19">
            <v>12</v>
          </cell>
          <cell r="C19" t="str">
            <v>DIES-IMP</v>
          </cell>
          <cell r="D19" t="str">
            <v>AF</v>
          </cell>
          <cell r="E19" t="str">
            <v>GEN</v>
          </cell>
          <cell r="F19" t="str">
            <v>PISTON DIE FOR KFN</v>
          </cell>
          <cell r="G19" t="str">
            <v>HONDA FOUNDRY CO LTD</v>
          </cell>
          <cell r="H19" t="str">
            <v>N7-711-100</v>
          </cell>
          <cell r="I19">
            <v>35618</v>
          </cell>
          <cell r="J19">
            <v>1102689</v>
          </cell>
          <cell r="L19">
            <v>1102689</v>
          </cell>
          <cell r="N19">
            <v>1</v>
          </cell>
          <cell r="O19">
            <v>1102689</v>
          </cell>
          <cell r="P19">
            <v>35963</v>
          </cell>
          <cell r="Q19">
            <v>288</v>
          </cell>
        </row>
        <row r="20">
          <cell r="B20">
            <v>116</v>
          </cell>
          <cell r="C20" t="str">
            <v>DIES-IMP</v>
          </cell>
          <cell r="D20" t="str">
            <v>AF</v>
          </cell>
          <cell r="E20" t="str">
            <v>GEN</v>
          </cell>
          <cell r="F20" t="str">
            <v>PISTON DIE FOR GN-5</v>
          </cell>
          <cell r="G20" t="str">
            <v>HONDA FOUNDRY CO LTD</v>
          </cell>
          <cell r="H20" t="str">
            <v>I8-711-103</v>
          </cell>
          <cell r="I20" t="str">
            <v>20/04/99</v>
          </cell>
          <cell r="K20">
            <v>1023294</v>
          </cell>
          <cell r="L20">
            <v>1023294</v>
          </cell>
          <cell r="N20">
            <v>1</v>
          </cell>
          <cell r="O20">
            <v>1023294</v>
          </cell>
          <cell r="P20">
            <v>36130</v>
          </cell>
          <cell r="Q20">
            <v>121</v>
          </cell>
        </row>
        <row r="21">
          <cell r="B21">
            <v>155</v>
          </cell>
          <cell r="C21" t="str">
            <v>DIES-IMP</v>
          </cell>
          <cell r="D21" t="str">
            <v>AF</v>
          </cell>
          <cell r="E21" t="str">
            <v>GEN</v>
          </cell>
          <cell r="F21" t="str">
            <v>DIE OF PISTON FOR KCC</v>
          </cell>
          <cell r="G21" t="str">
            <v>HONDA FOUNDRY CO LTD</v>
          </cell>
          <cell r="H21" t="str">
            <v>I8-711-103</v>
          </cell>
          <cell r="I21" t="str">
            <v>20/04/97</v>
          </cell>
          <cell r="K21">
            <v>1186382</v>
          </cell>
          <cell r="L21">
            <v>1186382</v>
          </cell>
          <cell r="N21">
            <v>1</v>
          </cell>
          <cell r="O21">
            <v>1186382</v>
          </cell>
          <cell r="P21">
            <v>36096</v>
          </cell>
          <cell r="Q21">
            <v>155</v>
          </cell>
        </row>
        <row r="22">
          <cell r="B22">
            <v>83</v>
          </cell>
          <cell r="C22" t="str">
            <v>DIES-IMP</v>
          </cell>
          <cell r="D22" t="str">
            <v>AF</v>
          </cell>
          <cell r="E22" t="str">
            <v>GEN</v>
          </cell>
          <cell r="F22" t="str">
            <v>PISTON DIE KG-8</v>
          </cell>
          <cell r="G22" t="str">
            <v>HONDA FOUNDRY CO LTD</v>
          </cell>
          <cell r="H22" t="str">
            <v>55/97</v>
          </cell>
          <cell r="I22">
            <v>35528</v>
          </cell>
          <cell r="J22">
            <v>1031235</v>
          </cell>
          <cell r="K22">
            <v>4536</v>
          </cell>
          <cell r="L22">
            <v>1035771</v>
          </cell>
          <cell r="M22">
            <v>4348136</v>
          </cell>
          <cell r="N22">
            <v>1</v>
          </cell>
          <cell r="O22">
            <v>1035771</v>
          </cell>
          <cell r="P22">
            <v>36012</v>
          </cell>
          <cell r="Q22">
            <v>239</v>
          </cell>
        </row>
        <row r="23">
          <cell r="B23">
            <v>171</v>
          </cell>
          <cell r="C23" t="str">
            <v>DIES-IND</v>
          </cell>
          <cell r="D23" t="str">
            <v>AF</v>
          </cell>
          <cell r="E23" t="str">
            <v>CIR</v>
          </cell>
          <cell r="F23" t="str">
            <v>DIE FOR OM-616 STRURT</v>
          </cell>
          <cell r="G23" t="str">
            <v>SOUTH EAST ELECTRONIS COMPONENTS PVT LTS</v>
          </cell>
          <cell r="H23" t="str">
            <v>I8-785-009</v>
          </cell>
          <cell r="I23">
            <v>36008</v>
          </cell>
          <cell r="K23">
            <v>102875</v>
          </cell>
          <cell r="L23">
            <v>102875</v>
          </cell>
          <cell r="N23">
            <v>1</v>
          </cell>
          <cell r="O23">
            <v>102875</v>
          </cell>
          <cell r="P23">
            <v>36089</v>
          </cell>
          <cell r="Q23">
            <v>162</v>
          </cell>
        </row>
        <row r="24">
          <cell r="B24">
            <v>179</v>
          </cell>
          <cell r="C24" t="str">
            <v>DIES-IND</v>
          </cell>
          <cell r="D24" t="str">
            <v>AF</v>
          </cell>
          <cell r="E24" t="str">
            <v>GEN</v>
          </cell>
          <cell r="F24" t="str">
            <v xml:space="preserve">COMPLETE MOULD FOR PROJECT 181 </v>
          </cell>
          <cell r="G24" t="str">
            <v>KARNA INDUSTRIES LIMITED</v>
          </cell>
          <cell r="H24" t="str">
            <v>I8-223-110</v>
          </cell>
          <cell r="I24">
            <v>36017</v>
          </cell>
          <cell r="K24">
            <v>679380</v>
          </cell>
          <cell r="L24">
            <v>679380</v>
          </cell>
          <cell r="N24">
            <v>1</v>
          </cell>
          <cell r="O24">
            <v>679380</v>
          </cell>
          <cell r="P24">
            <v>36083</v>
          </cell>
          <cell r="Q24">
            <v>168</v>
          </cell>
        </row>
        <row r="25">
          <cell r="B25">
            <v>172</v>
          </cell>
          <cell r="C25" t="str">
            <v>DIES-IND</v>
          </cell>
          <cell r="D25" t="str">
            <v>AF</v>
          </cell>
          <cell r="E25" t="str">
            <v>GEN</v>
          </cell>
          <cell r="F25" t="str">
            <v>COMPLETE MOULD FOR BMC</v>
          </cell>
          <cell r="G25" t="str">
            <v>KARNA INDUSTRIES LIMITED</v>
          </cell>
          <cell r="H25" t="str">
            <v>I8-222-194</v>
          </cell>
          <cell r="I25" t="str">
            <v>13/07/98</v>
          </cell>
          <cell r="K25">
            <v>470340</v>
          </cell>
          <cell r="L25">
            <v>470340</v>
          </cell>
          <cell r="N25">
            <v>1</v>
          </cell>
          <cell r="O25">
            <v>470340</v>
          </cell>
          <cell r="P25">
            <v>36096</v>
          </cell>
          <cell r="Q25">
            <v>155</v>
          </cell>
        </row>
        <row r="26">
          <cell r="B26">
            <v>98</v>
          </cell>
          <cell r="C26" t="str">
            <v>DIES-IND</v>
          </cell>
          <cell r="D26" t="str">
            <v>AF</v>
          </cell>
          <cell r="E26" t="str">
            <v>GEN</v>
          </cell>
          <cell r="F26" t="str">
            <v>MOULD SET FOR MARUTI 800CC</v>
          </cell>
          <cell r="G26" t="str">
            <v>KARMA INDUSTRIES LTD</v>
          </cell>
          <cell r="H26" t="str">
            <v>I7-717-201</v>
          </cell>
          <cell r="I26">
            <v>35790</v>
          </cell>
          <cell r="J26">
            <v>391950</v>
          </cell>
          <cell r="L26">
            <v>391950</v>
          </cell>
          <cell r="M26">
            <v>1644545</v>
          </cell>
          <cell r="N26">
            <v>1</v>
          </cell>
          <cell r="O26">
            <v>391950</v>
          </cell>
          <cell r="P26">
            <v>35923</v>
          </cell>
          <cell r="Q26">
            <v>328</v>
          </cell>
        </row>
        <row r="27">
          <cell r="B27">
            <v>21</v>
          </cell>
          <cell r="C27" t="str">
            <v>ELEC M/C</v>
          </cell>
          <cell r="D27" t="str">
            <v>CPPR</v>
          </cell>
          <cell r="E27" t="str">
            <v>CIR</v>
          </cell>
          <cell r="F27" t="str">
            <v>CONTROL PANEL</v>
          </cell>
          <cell r="G27" t="str">
            <v>VIDHYUT CONTROL P LTD</v>
          </cell>
          <cell r="H27" t="str">
            <v>I8-782-146</v>
          </cell>
          <cell r="I27">
            <v>35942</v>
          </cell>
          <cell r="J27">
            <v>59711</v>
          </cell>
          <cell r="L27">
            <v>59711</v>
          </cell>
          <cell r="N27">
            <v>2</v>
          </cell>
          <cell r="O27">
            <v>29855.5</v>
          </cell>
          <cell r="P27">
            <v>36034</v>
          </cell>
          <cell r="Q27">
            <v>217</v>
          </cell>
        </row>
        <row r="28">
          <cell r="B28">
            <v>34</v>
          </cell>
          <cell r="C28" t="str">
            <v>ELEC M/C</v>
          </cell>
          <cell r="D28" t="str">
            <v>CPPR</v>
          </cell>
          <cell r="E28" t="str">
            <v>CIR</v>
          </cell>
          <cell r="F28" t="str">
            <v>CONTROL PANEL</v>
          </cell>
          <cell r="G28" t="str">
            <v>VIDHYUT CONTROL P LTD</v>
          </cell>
          <cell r="H28" t="str">
            <v>I8-782-146</v>
          </cell>
          <cell r="I28">
            <v>35942</v>
          </cell>
          <cell r="J28">
            <v>319145</v>
          </cell>
          <cell r="L28">
            <v>319145</v>
          </cell>
          <cell r="N28">
            <v>1</v>
          </cell>
          <cell r="O28">
            <v>319145</v>
          </cell>
          <cell r="P28">
            <v>36040</v>
          </cell>
          <cell r="Q28">
            <v>211</v>
          </cell>
        </row>
        <row r="29">
          <cell r="B29">
            <v>54</v>
          </cell>
          <cell r="C29" t="str">
            <v>ELEC M/C</v>
          </cell>
          <cell r="D29" t="str">
            <v>RP</v>
          </cell>
          <cell r="E29" t="str">
            <v>CIR</v>
          </cell>
          <cell r="F29" t="str">
            <v>CONTROL PANEL BOARDS</v>
          </cell>
          <cell r="G29" t="str">
            <v>VIDHYUT CONTROL P LTD</v>
          </cell>
          <cell r="H29" t="str">
            <v>I8-782-147</v>
          </cell>
          <cell r="I29">
            <v>35942</v>
          </cell>
          <cell r="J29">
            <v>555372</v>
          </cell>
          <cell r="L29">
            <v>555372</v>
          </cell>
          <cell r="N29">
            <v>2</v>
          </cell>
          <cell r="O29">
            <v>277686</v>
          </cell>
          <cell r="P29">
            <v>36018</v>
          </cell>
          <cell r="Q29">
            <v>233</v>
          </cell>
        </row>
        <row r="30">
          <cell r="B30">
            <v>19</v>
          </cell>
          <cell r="C30" t="str">
            <v>ELEC M/C</v>
          </cell>
          <cell r="D30" t="str">
            <v>RP</v>
          </cell>
          <cell r="E30" t="str">
            <v>CIR</v>
          </cell>
          <cell r="F30" t="str">
            <v>CONTROL PANEL</v>
          </cell>
          <cell r="G30" t="str">
            <v>VIDHYUT CONTROL P LTD</v>
          </cell>
          <cell r="H30" t="str">
            <v>I8-782-147</v>
          </cell>
          <cell r="I30">
            <v>35942</v>
          </cell>
          <cell r="J30">
            <v>126629</v>
          </cell>
          <cell r="L30">
            <v>126629</v>
          </cell>
          <cell r="N30">
            <v>5</v>
          </cell>
          <cell r="O30">
            <v>25325.8</v>
          </cell>
          <cell r="P30">
            <v>36034</v>
          </cell>
          <cell r="Q30">
            <v>217</v>
          </cell>
        </row>
        <row r="31">
          <cell r="B31">
            <v>89</v>
          </cell>
          <cell r="C31" t="str">
            <v>ELEC M/C</v>
          </cell>
          <cell r="D31" t="str">
            <v>WE</v>
          </cell>
          <cell r="E31" t="str">
            <v>CIR</v>
          </cell>
          <cell r="F31" t="str">
            <v>H T YARD 33 KVA</v>
          </cell>
          <cell r="G31" t="str">
            <v>VEE ESS POWER SYSTEM</v>
          </cell>
          <cell r="H31" t="str">
            <v>I8-782-072</v>
          </cell>
          <cell r="I31">
            <v>35874</v>
          </cell>
          <cell r="J31">
            <v>251696</v>
          </cell>
          <cell r="K31">
            <v>900950</v>
          </cell>
          <cell r="L31">
            <v>1152646</v>
          </cell>
          <cell r="N31">
            <v>1</v>
          </cell>
          <cell r="O31">
            <v>1152646</v>
          </cell>
          <cell r="P31">
            <v>36189</v>
          </cell>
          <cell r="Q31">
            <v>62</v>
          </cell>
        </row>
        <row r="32">
          <cell r="B32">
            <v>36</v>
          </cell>
          <cell r="C32" t="str">
            <v>ELEC M/C</v>
          </cell>
          <cell r="D32" t="str">
            <v>CPPR</v>
          </cell>
          <cell r="E32" t="str">
            <v>CIR</v>
          </cell>
          <cell r="F32" t="str">
            <v>CONTROL PANEL</v>
          </cell>
          <cell r="G32" t="str">
            <v>VIDHYUT CONTROL P LTD</v>
          </cell>
          <cell r="H32" t="str">
            <v>I8-782-146</v>
          </cell>
          <cell r="I32">
            <v>35942</v>
          </cell>
          <cell r="J32">
            <v>46328</v>
          </cell>
          <cell r="L32">
            <v>46328</v>
          </cell>
          <cell r="N32">
            <v>1</v>
          </cell>
          <cell r="O32">
            <v>46328</v>
          </cell>
          <cell r="P32">
            <v>36040</v>
          </cell>
          <cell r="Q32">
            <v>211</v>
          </cell>
        </row>
        <row r="33">
          <cell r="B33">
            <v>147</v>
          </cell>
          <cell r="C33" t="str">
            <v>ELEC M/C</v>
          </cell>
          <cell r="D33" t="str">
            <v>RF</v>
          </cell>
          <cell r="E33" t="str">
            <v>CIR</v>
          </cell>
          <cell r="F33" t="str">
            <v>CONTROL PANEL FOR  MLDVS-I</v>
          </cell>
          <cell r="G33" t="str">
            <v>MILESTONE SWITCHGEAR PVT LTD</v>
          </cell>
          <cell r="H33" t="str">
            <v>I8-782-232</v>
          </cell>
          <cell r="I33">
            <v>35862</v>
          </cell>
          <cell r="K33">
            <v>55502</v>
          </cell>
          <cell r="L33">
            <v>55502</v>
          </cell>
          <cell r="N33">
            <v>1</v>
          </cell>
          <cell r="O33">
            <v>55502</v>
          </cell>
          <cell r="P33">
            <v>36102</v>
          </cell>
          <cell r="Q33">
            <v>149</v>
          </cell>
        </row>
        <row r="34">
          <cell r="B34">
            <v>35</v>
          </cell>
          <cell r="C34" t="str">
            <v>ELEC M/C</v>
          </cell>
          <cell r="D34" t="str">
            <v>CPPR</v>
          </cell>
          <cell r="E34" t="str">
            <v>CIR</v>
          </cell>
          <cell r="F34" t="str">
            <v>CONTROL PANEL</v>
          </cell>
          <cell r="G34" t="str">
            <v>VIDHYUT CONTROL P LTD</v>
          </cell>
          <cell r="H34" t="str">
            <v>I8-782-146</v>
          </cell>
          <cell r="I34">
            <v>35942</v>
          </cell>
          <cell r="J34">
            <v>123540</v>
          </cell>
          <cell r="L34">
            <v>123540</v>
          </cell>
          <cell r="N34">
            <v>1</v>
          </cell>
          <cell r="O34">
            <v>123540</v>
          </cell>
          <cell r="P34">
            <v>36040</v>
          </cell>
          <cell r="Q34">
            <v>211</v>
          </cell>
        </row>
        <row r="35">
          <cell r="B35">
            <v>152</v>
          </cell>
          <cell r="C35" t="str">
            <v>ELEC M/C</v>
          </cell>
          <cell r="D35" t="str">
            <v>RF</v>
          </cell>
          <cell r="E35" t="str">
            <v>CIR</v>
          </cell>
          <cell r="F35" t="str">
            <v>CONTROL PANEL FOR  PILLAR M/C</v>
          </cell>
          <cell r="G35" t="str">
            <v>MILESTONE SWITCHGEAR PVT LTD</v>
          </cell>
          <cell r="H35" t="str">
            <v>I8-782-232</v>
          </cell>
          <cell r="I35">
            <v>35862</v>
          </cell>
          <cell r="K35">
            <v>143466</v>
          </cell>
          <cell r="L35">
            <v>143466</v>
          </cell>
          <cell r="N35">
            <v>1</v>
          </cell>
          <cell r="O35">
            <v>143466</v>
          </cell>
          <cell r="P35">
            <v>36102</v>
          </cell>
          <cell r="Q35">
            <v>149</v>
          </cell>
        </row>
        <row r="36">
          <cell r="B36">
            <v>149</v>
          </cell>
          <cell r="C36" t="str">
            <v>ELEC M/C</v>
          </cell>
          <cell r="D36" t="str">
            <v>RF</v>
          </cell>
          <cell r="E36" t="str">
            <v>CIR</v>
          </cell>
          <cell r="F36" t="str">
            <v>CONTROL PANEL FOR  HEAT TREATMENT</v>
          </cell>
          <cell r="G36" t="str">
            <v>MILESTONE SWITCHGEAR PVT LTD</v>
          </cell>
          <cell r="H36" t="str">
            <v>I8-782-232</v>
          </cell>
          <cell r="I36">
            <v>35862</v>
          </cell>
          <cell r="K36">
            <v>164410</v>
          </cell>
          <cell r="L36">
            <v>164410</v>
          </cell>
          <cell r="N36">
            <v>1</v>
          </cell>
          <cell r="O36">
            <v>164410</v>
          </cell>
          <cell r="P36">
            <v>36102</v>
          </cell>
          <cell r="Q36">
            <v>149</v>
          </cell>
        </row>
        <row r="37">
          <cell r="B37">
            <v>163</v>
          </cell>
          <cell r="C37" t="str">
            <v>ELEC M/C</v>
          </cell>
          <cell r="D37" t="str">
            <v>WE</v>
          </cell>
          <cell r="E37" t="str">
            <v>CIR</v>
          </cell>
          <cell r="F37" t="str">
            <v>AUXILARY PANEL</v>
          </cell>
          <cell r="G37" t="str">
            <v>ADVANCE AUTOMATION &amp; PROCESS CONTROLS</v>
          </cell>
          <cell r="H37" t="str">
            <v>I8-782-169</v>
          </cell>
          <cell r="I37" t="str">
            <v>15/06/98</v>
          </cell>
          <cell r="K37">
            <v>345101</v>
          </cell>
          <cell r="L37">
            <v>345101</v>
          </cell>
          <cell r="N37">
            <v>1</v>
          </cell>
          <cell r="O37">
            <v>345101</v>
          </cell>
          <cell r="P37">
            <v>36080</v>
          </cell>
          <cell r="Q37">
            <v>171</v>
          </cell>
        </row>
        <row r="38">
          <cell r="B38">
            <v>150</v>
          </cell>
          <cell r="C38" t="str">
            <v>ELEC M/C</v>
          </cell>
          <cell r="D38" t="str">
            <v>RF</v>
          </cell>
          <cell r="E38" t="str">
            <v>CIR</v>
          </cell>
          <cell r="F38" t="str">
            <v>CONTROL PANEL FOR  SAND PLANT</v>
          </cell>
          <cell r="G38" t="str">
            <v>MILESTONE SWITCHGEAR PVT LTD</v>
          </cell>
          <cell r="H38" t="str">
            <v>I8-782-232</v>
          </cell>
          <cell r="I38">
            <v>35862</v>
          </cell>
          <cell r="K38">
            <v>65974</v>
          </cell>
          <cell r="L38">
            <v>65974</v>
          </cell>
          <cell r="N38">
            <v>1</v>
          </cell>
          <cell r="O38">
            <v>65974</v>
          </cell>
          <cell r="P38">
            <v>36102</v>
          </cell>
          <cell r="Q38">
            <v>149</v>
          </cell>
        </row>
        <row r="39">
          <cell r="B39">
            <v>151</v>
          </cell>
          <cell r="C39" t="str">
            <v>ELEC M/C</v>
          </cell>
          <cell r="D39" t="str">
            <v>RF</v>
          </cell>
          <cell r="E39" t="str">
            <v>CIR</v>
          </cell>
          <cell r="F39" t="str">
            <v>CONTROL PANEL FOR SDB-2</v>
          </cell>
          <cell r="G39" t="str">
            <v>MILESTONE SWITCHGEAR PVT LTD</v>
          </cell>
          <cell r="H39" t="str">
            <v>I8-782-232</v>
          </cell>
          <cell r="I39">
            <v>35862</v>
          </cell>
          <cell r="K39">
            <v>45030</v>
          </cell>
          <cell r="L39">
            <v>45030</v>
          </cell>
          <cell r="N39">
            <v>1</v>
          </cell>
          <cell r="O39">
            <v>45030</v>
          </cell>
          <cell r="P39">
            <v>36102</v>
          </cell>
          <cell r="Q39">
            <v>149</v>
          </cell>
        </row>
        <row r="40">
          <cell r="B40">
            <v>210</v>
          </cell>
          <cell r="C40" t="str">
            <v>ELEC M/C</v>
          </cell>
          <cell r="D40" t="str">
            <v>CPPR</v>
          </cell>
          <cell r="E40" t="str">
            <v>CIR</v>
          </cell>
          <cell r="F40" t="str">
            <v>INVERTER WITH BATTERY</v>
          </cell>
          <cell r="G40" t="str">
            <v>PKV POWER SOLUTION</v>
          </cell>
          <cell r="H40" t="str">
            <v>I8-782-146</v>
          </cell>
          <cell r="I40" t="str">
            <v>27/05/98</v>
          </cell>
          <cell r="K40">
            <v>38700</v>
          </cell>
          <cell r="L40">
            <v>38700</v>
          </cell>
          <cell r="N40">
            <v>4</v>
          </cell>
          <cell r="O40">
            <v>9675</v>
          </cell>
          <cell r="P40">
            <v>36169</v>
          </cell>
          <cell r="Q40">
            <v>82</v>
          </cell>
        </row>
        <row r="41">
          <cell r="B41">
            <v>145</v>
          </cell>
          <cell r="C41" t="str">
            <v>ELEC M/C</v>
          </cell>
          <cell r="D41" t="str">
            <v>RF</v>
          </cell>
          <cell r="E41" t="str">
            <v>CIR</v>
          </cell>
          <cell r="F41" t="str">
            <v>CONTROL PANEL FOR  MOULDING POURING</v>
          </cell>
          <cell r="G41" t="str">
            <v>MILESTONE SWITCHGEAR PVT LTD</v>
          </cell>
          <cell r="H41" t="str">
            <v>I8-782-232</v>
          </cell>
          <cell r="I41">
            <v>35862</v>
          </cell>
          <cell r="K41">
            <v>41888</v>
          </cell>
          <cell r="L41">
            <v>41888</v>
          </cell>
          <cell r="N41">
            <v>1</v>
          </cell>
          <cell r="O41">
            <v>41888</v>
          </cell>
          <cell r="P41">
            <v>36102</v>
          </cell>
          <cell r="Q41">
            <v>149</v>
          </cell>
        </row>
        <row r="42">
          <cell r="B42">
            <v>148</v>
          </cell>
          <cell r="C42" t="str">
            <v>ELEC M/C</v>
          </cell>
          <cell r="D42" t="str">
            <v>RF</v>
          </cell>
          <cell r="E42" t="str">
            <v>CIR</v>
          </cell>
          <cell r="F42" t="str">
            <v>CONTROL PANEL FOR  SHOT BLASTING</v>
          </cell>
          <cell r="G42" t="str">
            <v>MILESTONE SWITCHGEAR PVT LTD</v>
          </cell>
          <cell r="H42" t="str">
            <v>I8-782-232</v>
          </cell>
          <cell r="I42">
            <v>35862</v>
          </cell>
          <cell r="K42">
            <v>99484</v>
          </cell>
          <cell r="L42">
            <v>99484</v>
          </cell>
          <cell r="N42">
            <v>1</v>
          </cell>
          <cell r="O42">
            <v>99484</v>
          </cell>
          <cell r="P42">
            <v>36102</v>
          </cell>
          <cell r="Q42">
            <v>149</v>
          </cell>
        </row>
        <row r="43">
          <cell r="B43">
            <v>20</v>
          </cell>
          <cell r="C43" t="str">
            <v>ELEC M/C</v>
          </cell>
          <cell r="D43" t="str">
            <v>R-PK</v>
          </cell>
          <cell r="E43" t="str">
            <v>CIR</v>
          </cell>
          <cell r="F43" t="str">
            <v>CONTROL PANEL</v>
          </cell>
          <cell r="G43" t="str">
            <v>VIDHYUT CONTROL P LTD</v>
          </cell>
          <cell r="H43" t="str">
            <v>I8-751-124</v>
          </cell>
          <cell r="I43">
            <v>35921</v>
          </cell>
          <cell r="J43">
            <v>54563</v>
          </cell>
          <cell r="L43">
            <v>54563</v>
          </cell>
          <cell r="N43">
            <v>1</v>
          </cell>
          <cell r="O43">
            <v>54563</v>
          </cell>
          <cell r="P43">
            <v>36034</v>
          </cell>
          <cell r="Q43">
            <v>217</v>
          </cell>
        </row>
        <row r="44">
          <cell r="B44">
            <v>146</v>
          </cell>
          <cell r="C44" t="str">
            <v>ELEC M/C</v>
          </cell>
          <cell r="D44" t="str">
            <v>RF</v>
          </cell>
          <cell r="E44" t="str">
            <v>CIR</v>
          </cell>
          <cell r="F44" t="str">
            <v xml:space="preserve">CONTROL PANEL FOR  SHAKE OUT </v>
          </cell>
          <cell r="G44" t="str">
            <v>MILESTONE SWITCHGEAR PVT LTD</v>
          </cell>
          <cell r="H44" t="str">
            <v>I8-782-232</v>
          </cell>
          <cell r="I44">
            <v>35862</v>
          </cell>
          <cell r="K44">
            <v>93200</v>
          </cell>
          <cell r="L44">
            <v>93200</v>
          </cell>
          <cell r="N44">
            <v>1</v>
          </cell>
          <cell r="O44">
            <v>93200</v>
          </cell>
          <cell r="P44">
            <v>36102</v>
          </cell>
          <cell r="Q44">
            <v>149</v>
          </cell>
        </row>
        <row r="45">
          <cell r="B45">
            <v>206</v>
          </cell>
          <cell r="C45" t="str">
            <v>ELEC M/C</v>
          </cell>
          <cell r="D45" t="str">
            <v>RF</v>
          </cell>
          <cell r="E45" t="str">
            <v>CIR</v>
          </cell>
          <cell r="F45" t="str">
            <v>CONTROL PANEL FOR PNEU. SAND CONVEY.SYS</v>
          </cell>
          <cell r="G45" t="str">
            <v>MECGALE ENGINEERING INC.</v>
          </cell>
          <cell r="H45" t="str">
            <v>I7-743-169</v>
          </cell>
          <cell r="I45" t="str">
            <v>21/10/98</v>
          </cell>
          <cell r="K45">
            <v>489866</v>
          </cell>
          <cell r="L45">
            <v>489866</v>
          </cell>
          <cell r="N45">
            <v>1</v>
          </cell>
          <cell r="O45">
            <v>489866</v>
          </cell>
          <cell r="P45">
            <v>36206</v>
          </cell>
          <cell r="Q45">
            <v>45</v>
          </cell>
        </row>
        <row r="46">
          <cell r="B46">
            <v>164</v>
          </cell>
          <cell r="C46" t="str">
            <v>ELEC M/C</v>
          </cell>
          <cell r="D46" t="str">
            <v>WE</v>
          </cell>
          <cell r="E46" t="str">
            <v>CIR</v>
          </cell>
          <cell r="F46" t="str">
            <v>MAIN LT PANEL</v>
          </cell>
          <cell r="G46" t="str">
            <v>ADVANCE AUTOMATION &amp; PROCESS CONTROLS</v>
          </cell>
          <cell r="H46" t="str">
            <v>I8-782-165</v>
          </cell>
          <cell r="I46">
            <v>36044</v>
          </cell>
          <cell r="K46">
            <v>1398012</v>
          </cell>
          <cell r="L46">
            <v>1398012</v>
          </cell>
          <cell r="N46">
            <v>1</v>
          </cell>
          <cell r="O46">
            <v>1398012</v>
          </cell>
          <cell r="P46">
            <v>36080</v>
          </cell>
          <cell r="Q46">
            <v>171</v>
          </cell>
        </row>
        <row r="47">
          <cell r="B47">
            <v>108</v>
          </cell>
          <cell r="C47" t="str">
            <v>ELEC M/C</v>
          </cell>
          <cell r="D47" t="str">
            <v>WE</v>
          </cell>
          <cell r="E47" t="str">
            <v>CIR</v>
          </cell>
          <cell r="F47" t="str">
            <v xml:space="preserve">CONTROL PANEL </v>
          </cell>
          <cell r="G47" t="str">
            <v>TRINITRON INSTRUMENTATION/C  P LTD</v>
          </cell>
          <cell r="H47" t="str">
            <v>I7-782-151</v>
          </cell>
          <cell r="I47">
            <v>35693</v>
          </cell>
          <cell r="J47">
            <v>163434</v>
          </cell>
          <cell r="L47">
            <v>163434</v>
          </cell>
          <cell r="N47">
            <v>1</v>
          </cell>
          <cell r="O47">
            <v>163434</v>
          </cell>
          <cell r="P47">
            <v>35943</v>
          </cell>
          <cell r="Q47">
            <v>308</v>
          </cell>
        </row>
        <row r="48">
          <cell r="B48">
            <v>110</v>
          </cell>
          <cell r="C48" t="str">
            <v>ELEC M/C</v>
          </cell>
          <cell r="D48" t="str">
            <v>WE</v>
          </cell>
          <cell r="E48" t="str">
            <v>CIR</v>
          </cell>
          <cell r="F48" t="str">
            <v>CONTROL PANEL BUS DUCT</v>
          </cell>
          <cell r="G48" t="str">
            <v>TRINITRON INSTRUMENTATION/C  P LTD</v>
          </cell>
          <cell r="H48" t="str">
            <v>I7-782-151</v>
          </cell>
          <cell r="I48">
            <v>35693</v>
          </cell>
          <cell r="J48">
            <v>246271</v>
          </cell>
          <cell r="L48">
            <v>246271</v>
          </cell>
          <cell r="N48">
            <v>1</v>
          </cell>
          <cell r="O48">
            <v>246271</v>
          </cell>
          <cell r="P48">
            <v>35943</v>
          </cell>
          <cell r="Q48">
            <v>308</v>
          </cell>
        </row>
        <row r="49">
          <cell r="B49">
            <v>165</v>
          </cell>
          <cell r="C49" t="str">
            <v>ELEC M/C</v>
          </cell>
          <cell r="D49" t="str">
            <v>WE</v>
          </cell>
          <cell r="E49" t="str">
            <v>CIR</v>
          </cell>
          <cell r="F49" t="str">
            <v>ADMN. DISTRIBUTIO0N PANEL</v>
          </cell>
          <cell r="G49" t="str">
            <v>ADVANCE AUTOMATION &amp; PROCESS CONTROLS</v>
          </cell>
          <cell r="H49" t="str">
            <v>I8-782-065</v>
          </cell>
          <cell r="I49" t="str">
            <v>17/03/98</v>
          </cell>
          <cell r="K49">
            <v>64774</v>
          </cell>
          <cell r="L49">
            <v>64774</v>
          </cell>
          <cell r="N49">
            <v>1</v>
          </cell>
          <cell r="O49">
            <v>64774</v>
          </cell>
          <cell r="P49">
            <v>36080</v>
          </cell>
          <cell r="Q49">
            <v>171</v>
          </cell>
        </row>
        <row r="50">
          <cell r="B50">
            <v>97</v>
          </cell>
          <cell r="C50" t="str">
            <v>ELEC M/C</v>
          </cell>
          <cell r="D50" t="str">
            <v>WE</v>
          </cell>
          <cell r="E50" t="str">
            <v>CIR</v>
          </cell>
          <cell r="F50" t="str">
            <v>CONTROL PANEL</v>
          </cell>
          <cell r="G50" t="str">
            <v>TRINITRON INSTRUMENTATION/C  P LTD</v>
          </cell>
          <cell r="H50" t="str">
            <v>I7-782-151</v>
          </cell>
          <cell r="I50">
            <v>35693</v>
          </cell>
          <cell r="J50">
            <v>46155</v>
          </cell>
          <cell r="L50">
            <v>46155</v>
          </cell>
          <cell r="N50">
            <v>2</v>
          </cell>
          <cell r="O50">
            <v>23077.5</v>
          </cell>
          <cell r="P50">
            <v>35909</v>
          </cell>
          <cell r="Q50">
            <v>342</v>
          </cell>
        </row>
        <row r="51">
          <cell r="B51">
            <v>100</v>
          </cell>
          <cell r="C51" t="str">
            <v>ELEC M/C</v>
          </cell>
          <cell r="D51" t="str">
            <v>WE</v>
          </cell>
          <cell r="E51" t="str">
            <v>CIR</v>
          </cell>
          <cell r="F51" t="str">
            <v>CONTROL PANEL BUS DUCT</v>
          </cell>
          <cell r="G51" t="str">
            <v>TRINITRON INSTRUMENTATION/C  P LTD</v>
          </cell>
          <cell r="H51" t="str">
            <v>I7-782-151</v>
          </cell>
          <cell r="I51">
            <v>35693</v>
          </cell>
          <cell r="J51">
            <v>86211</v>
          </cell>
          <cell r="L51">
            <v>86211</v>
          </cell>
          <cell r="N51">
            <v>2</v>
          </cell>
          <cell r="O51">
            <v>43105.5</v>
          </cell>
          <cell r="P51">
            <v>35909</v>
          </cell>
          <cell r="Q51">
            <v>342</v>
          </cell>
        </row>
        <row r="52">
          <cell r="B52">
            <v>106</v>
          </cell>
          <cell r="C52" t="str">
            <v>ELEC M/C</v>
          </cell>
          <cell r="D52" t="str">
            <v>WE</v>
          </cell>
          <cell r="E52" t="str">
            <v>CIR</v>
          </cell>
          <cell r="F52" t="str">
            <v>ELECTROSTATIC SCALE CONTRL SYSTEM</v>
          </cell>
          <cell r="G52" t="str">
            <v>AKAR IMPEX PVT. LTD</v>
          </cell>
          <cell r="H52" t="str">
            <v>I7-782-151</v>
          </cell>
          <cell r="I52">
            <v>36058</v>
          </cell>
          <cell r="J52">
            <v>191500</v>
          </cell>
          <cell r="L52">
            <v>191500</v>
          </cell>
          <cell r="N52">
            <v>2</v>
          </cell>
          <cell r="O52">
            <v>95750</v>
          </cell>
          <cell r="P52">
            <v>35943</v>
          </cell>
          <cell r="Q52">
            <v>308</v>
          </cell>
        </row>
        <row r="53">
          <cell r="B53">
            <v>126</v>
          </cell>
          <cell r="C53" t="str">
            <v>ELEC M/C</v>
          </cell>
          <cell r="D53" t="str">
            <v>RP</v>
          </cell>
          <cell r="E53" t="str">
            <v>GEN</v>
          </cell>
          <cell r="F53" t="str">
            <v>TATA LIEBERT UPS (UGXT-3000)</v>
          </cell>
          <cell r="G53" t="str">
            <v>M G ENTERPRISES</v>
          </cell>
          <cell r="H53" t="str">
            <v>I8-751-260</v>
          </cell>
          <cell r="I53">
            <v>35835</v>
          </cell>
          <cell r="K53">
            <v>128960</v>
          </cell>
          <cell r="L53">
            <v>128960</v>
          </cell>
          <cell r="N53">
            <v>1</v>
          </cell>
          <cell r="O53">
            <v>128960</v>
          </cell>
          <cell r="P53">
            <v>36174</v>
          </cell>
          <cell r="Q53">
            <v>77</v>
          </cell>
        </row>
        <row r="54">
          <cell r="B54">
            <v>211</v>
          </cell>
          <cell r="C54" t="str">
            <v>ELEC M/C</v>
          </cell>
          <cell r="D54" t="str">
            <v>WE</v>
          </cell>
          <cell r="E54" t="str">
            <v>GEN</v>
          </cell>
          <cell r="F54" t="str">
            <v>INVERTER WITH BATTERY</v>
          </cell>
          <cell r="G54" t="str">
            <v>PKV POWER SOLUTION</v>
          </cell>
          <cell r="H54" t="str">
            <v>I8-782-279</v>
          </cell>
          <cell r="I54" t="str">
            <v>25/09/98</v>
          </cell>
          <cell r="K54">
            <v>87075</v>
          </cell>
          <cell r="L54">
            <v>87075</v>
          </cell>
          <cell r="N54">
            <v>9</v>
          </cell>
          <cell r="O54">
            <v>9675</v>
          </cell>
          <cell r="P54">
            <v>36204</v>
          </cell>
          <cell r="Q54">
            <v>47</v>
          </cell>
        </row>
        <row r="55">
          <cell r="B55">
            <v>101</v>
          </cell>
          <cell r="C55" t="str">
            <v>ELEC M/C</v>
          </cell>
          <cell r="D55" t="str">
            <v>WE</v>
          </cell>
          <cell r="E55" t="str">
            <v>GEN</v>
          </cell>
          <cell r="F55" t="str">
            <v>MOTOR TEST BENCH WITH INSIDE PANEL</v>
          </cell>
          <cell r="G55" t="str">
            <v>HUN ENGINEERS &amp; CONSULTANTS</v>
          </cell>
          <cell r="H55" t="str">
            <v>I8-782-017</v>
          </cell>
          <cell r="I55">
            <v>35822</v>
          </cell>
          <cell r="J55">
            <v>55021</v>
          </cell>
          <cell r="L55">
            <v>55021</v>
          </cell>
          <cell r="N55">
            <v>1</v>
          </cell>
          <cell r="O55">
            <v>55021</v>
          </cell>
          <cell r="P55">
            <v>35934</v>
          </cell>
          <cell r="Q55">
            <v>317</v>
          </cell>
        </row>
        <row r="56">
          <cell r="B56">
            <v>139</v>
          </cell>
          <cell r="C56" t="str">
            <v xml:space="preserve">ELEC M/C </v>
          </cell>
          <cell r="D56" t="str">
            <v>WE</v>
          </cell>
          <cell r="E56" t="str">
            <v>CIR</v>
          </cell>
          <cell r="F56" t="str">
            <v>CURRENT TRANSFORMER</v>
          </cell>
          <cell r="G56" t="str">
            <v>M.D. ELECTRICALS</v>
          </cell>
          <cell r="H56" t="str">
            <v>I8-782-316</v>
          </cell>
          <cell r="I56" t="str">
            <v>31/10/98</v>
          </cell>
          <cell r="K56">
            <v>71250</v>
          </cell>
          <cell r="L56">
            <v>71250</v>
          </cell>
          <cell r="M56">
            <v>6559218</v>
          </cell>
          <cell r="N56">
            <v>3</v>
          </cell>
          <cell r="O56">
            <v>23750</v>
          </cell>
          <cell r="P56">
            <v>36145</v>
          </cell>
          <cell r="Q56">
            <v>106</v>
          </cell>
        </row>
        <row r="57">
          <cell r="B57">
            <v>142</v>
          </cell>
          <cell r="C57" t="str">
            <v>ESD</v>
          </cell>
          <cell r="D57" t="str">
            <v>RF</v>
          </cell>
          <cell r="E57" t="str">
            <v>CIR</v>
          </cell>
          <cell r="F57" t="str">
            <v>LADDLE PRE HEATING BURNER SYSTEM</v>
          </cell>
          <cell r="G57" t="str">
            <v>ENCOM THERMAL ENG PVT LTD</v>
          </cell>
          <cell r="H57" t="str">
            <v>I8-751-290</v>
          </cell>
          <cell r="I57">
            <v>36017</v>
          </cell>
          <cell r="K57">
            <v>317250</v>
          </cell>
          <cell r="L57">
            <v>317250</v>
          </cell>
          <cell r="N57">
            <v>4</v>
          </cell>
          <cell r="O57">
            <v>79312.5</v>
          </cell>
          <cell r="P57">
            <v>36145</v>
          </cell>
          <cell r="Q57">
            <v>106</v>
          </cell>
        </row>
        <row r="58">
          <cell r="B58">
            <v>81</v>
          </cell>
          <cell r="C58" t="str">
            <v>ESD</v>
          </cell>
          <cell r="D58" t="str">
            <v>RP</v>
          </cell>
          <cell r="E58" t="str">
            <v>CIR</v>
          </cell>
          <cell r="F58" t="str">
            <v>VOLATGE STABLIZER</v>
          </cell>
          <cell r="G58" t="str">
            <v>AXLON SYSTEMS</v>
          </cell>
          <cell r="H58" t="str">
            <v>I8-751-154</v>
          </cell>
          <cell r="I58">
            <v>35949</v>
          </cell>
          <cell r="J58">
            <v>37325</v>
          </cell>
          <cell r="L58">
            <v>37325</v>
          </cell>
          <cell r="N58">
            <v>2</v>
          </cell>
          <cell r="O58">
            <v>18662.5</v>
          </cell>
          <cell r="P58">
            <v>36028</v>
          </cell>
          <cell r="Q58">
            <v>223</v>
          </cell>
        </row>
        <row r="59">
          <cell r="B59">
            <v>82</v>
          </cell>
          <cell r="C59" t="str">
            <v>ESD</v>
          </cell>
          <cell r="D59" t="str">
            <v>RP</v>
          </cell>
          <cell r="E59" t="str">
            <v>CIR</v>
          </cell>
          <cell r="F59" t="str">
            <v>VOLATGE STABLIZER</v>
          </cell>
          <cell r="G59" t="str">
            <v>AXLON SYSTEMS</v>
          </cell>
          <cell r="H59" t="str">
            <v>I8-751-154</v>
          </cell>
          <cell r="I59">
            <v>35949</v>
          </cell>
          <cell r="J59">
            <v>19375</v>
          </cell>
          <cell r="L59">
            <v>19375</v>
          </cell>
          <cell r="N59">
            <v>2</v>
          </cell>
          <cell r="O59">
            <v>9687.5</v>
          </cell>
          <cell r="P59">
            <v>36028</v>
          </cell>
          <cell r="Q59">
            <v>223</v>
          </cell>
        </row>
        <row r="60">
          <cell r="B60">
            <v>70</v>
          </cell>
          <cell r="C60" t="str">
            <v>ESD</v>
          </cell>
          <cell r="D60" t="str">
            <v>RP</v>
          </cell>
          <cell r="E60" t="str">
            <v>CIR</v>
          </cell>
          <cell r="F60" t="str">
            <v>VOLATGE STABLIZER</v>
          </cell>
          <cell r="G60" t="str">
            <v>NEEL CONTROLS</v>
          </cell>
          <cell r="H60" t="str">
            <v>I8-751-154</v>
          </cell>
          <cell r="I60">
            <v>35949</v>
          </cell>
          <cell r="J60">
            <v>67806</v>
          </cell>
          <cell r="L60">
            <v>67806</v>
          </cell>
          <cell r="N60">
            <v>1</v>
          </cell>
          <cell r="O60">
            <v>67806</v>
          </cell>
          <cell r="P60">
            <v>36033</v>
          </cell>
          <cell r="Q60">
            <v>218</v>
          </cell>
        </row>
        <row r="61">
          <cell r="B61">
            <v>69</v>
          </cell>
          <cell r="C61" t="str">
            <v>ESD</v>
          </cell>
          <cell r="D61" t="str">
            <v>RP</v>
          </cell>
          <cell r="E61" t="str">
            <v>CIR</v>
          </cell>
          <cell r="F61" t="str">
            <v>VOLATGE STABLIZER</v>
          </cell>
          <cell r="G61" t="str">
            <v>NEEL CONTROLS</v>
          </cell>
          <cell r="H61" t="str">
            <v>I8-751-154</v>
          </cell>
          <cell r="I61">
            <v>35949</v>
          </cell>
          <cell r="J61">
            <v>170432</v>
          </cell>
          <cell r="L61">
            <v>170432</v>
          </cell>
          <cell r="N61">
            <v>3</v>
          </cell>
          <cell r="O61">
            <v>56810.666666666664</v>
          </cell>
          <cell r="P61">
            <v>36033</v>
          </cell>
          <cell r="Q61">
            <v>218</v>
          </cell>
        </row>
        <row r="62">
          <cell r="B62">
            <v>23</v>
          </cell>
          <cell r="C62" t="str">
            <v>ESD</v>
          </cell>
          <cell r="D62" t="str">
            <v>R&amp;D</v>
          </cell>
          <cell r="E62" t="str">
            <v>GEN</v>
          </cell>
          <cell r="F62" t="str">
            <v>FREQUENCY STABLIZER</v>
          </cell>
          <cell r="G62" t="str">
            <v>MODI XEROX LTD</v>
          </cell>
          <cell r="H62" t="str">
            <v>I8-785-021</v>
          </cell>
          <cell r="I62">
            <v>35824</v>
          </cell>
          <cell r="J62">
            <v>7150</v>
          </cell>
          <cell r="L62">
            <v>7150</v>
          </cell>
          <cell r="N62">
            <v>1</v>
          </cell>
          <cell r="O62">
            <v>7150</v>
          </cell>
          <cell r="P62">
            <v>36042</v>
          </cell>
          <cell r="Q62">
            <v>209</v>
          </cell>
        </row>
        <row r="63">
          <cell r="B63">
            <v>33</v>
          </cell>
          <cell r="C63" t="str">
            <v>ESD</v>
          </cell>
          <cell r="D63" t="str">
            <v>PIN</v>
          </cell>
          <cell r="E63" t="str">
            <v>GEN</v>
          </cell>
          <cell r="F63" t="str">
            <v>VOLTAGE STABLIZER SERVO CONTROLLED</v>
          </cell>
          <cell r="G63" t="str">
            <v>NEEL CONTROLS</v>
          </cell>
          <cell r="H63" t="str">
            <v>I8-771-098</v>
          </cell>
          <cell r="I63">
            <v>35898</v>
          </cell>
          <cell r="J63">
            <v>88710</v>
          </cell>
          <cell r="L63">
            <v>88710</v>
          </cell>
          <cell r="N63">
            <v>1</v>
          </cell>
          <cell r="O63">
            <v>88710</v>
          </cell>
          <cell r="P63">
            <v>36011</v>
          </cell>
          <cell r="Q63">
            <v>240</v>
          </cell>
        </row>
        <row r="64">
          <cell r="B64">
            <v>136</v>
          </cell>
          <cell r="C64" t="str">
            <v>ESD</v>
          </cell>
          <cell r="D64" t="str">
            <v>SR</v>
          </cell>
          <cell r="E64" t="str">
            <v>GEN</v>
          </cell>
          <cell r="F64" t="str">
            <v>ELECTRIC SALT BATH FURNACE</v>
          </cell>
          <cell r="G64" t="str">
            <v>THERMO TECHNOLOGIES</v>
          </cell>
          <cell r="H64" t="str">
            <v>I8-755-250</v>
          </cell>
          <cell r="I64" t="str">
            <v>26/08/98</v>
          </cell>
          <cell r="K64">
            <v>584395</v>
          </cell>
          <cell r="L64">
            <v>584395</v>
          </cell>
          <cell r="N64">
            <v>1</v>
          </cell>
          <cell r="O64">
            <v>584395</v>
          </cell>
          <cell r="P64">
            <v>36216</v>
          </cell>
          <cell r="Q64">
            <v>35</v>
          </cell>
        </row>
        <row r="65">
          <cell r="B65">
            <v>162</v>
          </cell>
          <cell r="C65" t="str">
            <v>ESD</v>
          </cell>
          <cell r="D65" t="str">
            <v>PP</v>
          </cell>
          <cell r="E65" t="str">
            <v>GEN</v>
          </cell>
          <cell r="F65" t="str">
            <v>VOLTAGE STABLIZER 25 KVA</v>
          </cell>
          <cell r="G65" t="str">
            <v>NEEL CONTROLS</v>
          </cell>
          <cell r="H65" t="str">
            <v>I8-723-223</v>
          </cell>
          <cell r="I65" t="str">
            <v>30/07/98</v>
          </cell>
          <cell r="K65">
            <v>58879</v>
          </cell>
          <cell r="L65">
            <v>58879</v>
          </cell>
          <cell r="N65">
            <v>1</v>
          </cell>
          <cell r="O65">
            <v>58879</v>
          </cell>
          <cell r="P65">
            <v>36067</v>
          </cell>
          <cell r="Q65">
            <v>184</v>
          </cell>
        </row>
        <row r="66">
          <cell r="B66">
            <v>55</v>
          </cell>
          <cell r="C66" t="str">
            <v>ESD</v>
          </cell>
          <cell r="D66" t="str">
            <v>SR</v>
          </cell>
          <cell r="E66" t="str">
            <v>SR</v>
          </cell>
          <cell r="F66" t="str">
            <v>HEAT TREATMENT FURNACE</v>
          </cell>
          <cell r="G66" t="str">
            <v>FLUIDTHERM TECHNOLOGY P LTD</v>
          </cell>
          <cell r="H66" t="str">
            <v>I8-755-005</v>
          </cell>
          <cell r="I66">
            <v>35801</v>
          </cell>
          <cell r="J66">
            <v>1819466</v>
          </cell>
          <cell r="K66">
            <v>35744</v>
          </cell>
          <cell r="L66">
            <v>1855210</v>
          </cell>
          <cell r="M66">
            <v>3206532</v>
          </cell>
          <cell r="N66">
            <v>1</v>
          </cell>
          <cell r="O66">
            <v>1855210</v>
          </cell>
          <cell r="P66">
            <v>36047</v>
          </cell>
          <cell r="Q66">
            <v>204</v>
          </cell>
        </row>
        <row r="67">
          <cell r="B67">
            <v>176</v>
          </cell>
          <cell r="C67" t="str">
            <v>POLLU. CONT. EQ.</v>
          </cell>
          <cell r="D67" t="str">
            <v>CPPR</v>
          </cell>
          <cell r="E67" t="str">
            <v>CIR</v>
          </cell>
          <cell r="F67" t="str">
            <v>FUME EXTRACTION DUSTING FOR CHROME PL. PLANT</v>
          </cell>
          <cell r="G67" t="str">
            <v>VENTCH ENGINEERS &amp; MARKETING SERVICES</v>
          </cell>
          <cell r="H67" t="str">
            <v>I8-782-262</v>
          </cell>
          <cell r="I67">
            <v>35835</v>
          </cell>
          <cell r="K67">
            <v>298561</v>
          </cell>
          <cell r="L67">
            <v>298561</v>
          </cell>
          <cell r="N67">
            <v>1</v>
          </cell>
          <cell r="O67">
            <v>298561</v>
          </cell>
          <cell r="P67">
            <v>36175</v>
          </cell>
          <cell r="Q67">
            <v>76</v>
          </cell>
        </row>
        <row r="68">
          <cell r="B68">
            <v>205</v>
          </cell>
          <cell r="C68" t="str">
            <v>POLLU. CONT. EQ.</v>
          </cell>
          <cell r="D68" t="str">
            <v>RP</v>
          </cell>
          <cell r="E68" t="str">
            <v>CIR</v>
          </cell>
          <cell r="F68" t="str">
            <v>DUST EXTRACTION SYSTEM</v>
          </cell>
          <cell r="G68" t="str">
            <v>VENTILAIR INDIA PRIVATE LIMITED</v>
          </cell>
          <cell r="H68" t="str">
            <v>I8-751-225</v>
          </cell>
          <cell r="I68" t="str">
            <v>31/07/98</v>
          </cell>
          <cell r="K68">
            <v>2290008</v>
          </cell>
          <cell r="L68">
            <v>2290008</v>
          </cell>
          <cell r="N68">
            <v>1</v>
          </cell>
          <cell r="O68">
            <v>2290008</v>
          </cell>
          <cell r="P68">
            <v>36219</v>
          </cell>
          <cell r="Q68">
            <v>32</v>
          </cell>
        </row>
        <row r="69">
          <cell r="B69">
            <v>160</v>
          </cell>
          <cell r="C69" t="str">
            <v>POLLU. CONT. EQ.</v>
          </cell>
          <cell r="D69" t="str">
            <v>RP</v>
          </cell>
          <cell r="E69" t="str">
            <v>CIR</v>
          </cell>
          <cell r="F69" t="str">
            <v>DUST EXTRACTION SYSTEM</v>
          </cell>
          <cell r="G69" t="str">
            <v>WOLLAQUE VENTILATION &amp; CONDITIONING PVT LTD</v>
          </cell>
          <cell r="H69" t="str">
            <v>I8-751-224</v>
          </cell>
          <cell r="I69" t="str">
            <v>31/07/98</v>
          </cell>
          <cell r="K69">
            <v>949134</v>
          </cell>
          <cell r="L69">
            <v>949134</v>
          </cell>
          <cell r="M69">
            <v>3537703</v>
          </cell>
          <cell r="N69">
            <v>1</v>
          </cell>
          <cell r="O69">
            <v>949134</v>
          </cell>
          <cell r="P69">
            <v>36209</v>
          </cell>
          <cell r="Q69">
            <v>42</v>
          </cell>
        </row>
        <row r="70">
          <cell r="B70">
            <v>7</v>
          </cell>
          <cell r="C70" t="str">
            <v>P&amp;M-IMP</v>
          </cell>
          <cell r="D70" t="str">
            <v>CPPR</v>
          </cell>
          <cell r="E70" t="str">
            <v>CIR</v>
          </cell>
          <cell r="F70" t="str">
            <v>CHROME PLATING RECTIFIRES</v>
          </cell>
          <cell r="G70" t="str">
            <v>RIKEN CORPORATION</v>
          </cell>
          <cell r="H70" t="str">
            <v>I8-751-101</v>
          </cell>
          <cell r="I70">
            <v>35902</v>
          </cell>
          <cell r="J70">
            <v>12120654</v>
          </cell>
          <cell r="K70">
            <v>442929</v>
          </cell>
          <cell r="L70">
            <v>12563583</v>
          </cell>
          <cell r="N70">
            <v>16</v>
          </cell>
          <cell r="O70">
            <v>785223.9375</v>
          </cell>
          <cell r="P70">
            <v>36067</v>
          </cell>
          <cell r="Q70">
            <v>184</v>
          </cell>
        </row>
        <row r="71">
          <cell r="B71">
            <v>137</v>
          </cell>
          <cell r="C71" t="str">
            <v>P&amp;M-IMP</v>
          </cell>
          <cell r="D71" t="str">
            <v>RF</v>
          </cell>
          <cell r="E71" t="str">
            <v>CIR</v>
          </cell>
          <cell r="F71" t="str">
            <v>MOULDING MACHINE</v>
          </cell>
          <cell r="G71" t="str">
            <v>RIKEN CORPORATION</v>
          </cell>
          <cell r="H71" t="str">
            <v>I7-741-174</v>
          </cell>
          <cell r="I71">
            <v>35561</v>
          </cell>
          <cell r="K71">
            <v>9830130</v>
          </cell>
          <cell r="L71">
            <v>9830130</v>
          </cell>
          <cell r="N71">
            <v>2</v>
          </cell>
          <cell r="O71">
            <v>4915065</v>
          </cell>
          <cell r="P71">
            <v>36180</v>
          </cell>
          <cell r="Q71">
            <v>71</v>
          </cell>
        </row>
        <row r="72">
          <cell r="B72">
            <v>192</v>
          </cell>
          <cell r="C72" t="str">
            <v>P&amp;M-IMP</v>
          </cell>
          <cell r="D72" t="str">
            <v>RP</v>
          </cell>
          <cell r="E72" t="str">
            <v>CIR</v>
          </cell>
          <cell r="F72" t="str">
            <v>WET TYPE AUTOMATIC GAP SIZING MACHINE</v>
          </cell>
          <cell r="G72" t="str">
            <v>RIKEN CORPORATION</v>
          </cell>
          <cell r="H72" t="str">
            <v>I8-751-159</v>
          </cell>
          <cell r="I72">
            <v>35952</v>
          </cell>
          <cell r="K72">
            <v>5492051</v>
          </cell>
          <cell r="L72">
            <v>5492051</v>
          </cell>
          <cell r="N72">
            <v>1</v>
          </cell>
          <cell r="O72">
            <v>5492051</v>
          </cell>
          <cell r="P72">
            <v>36206</v>
          </cell>
          <cell r="Q72">
            <v>45</v>
          </cell>
        </row>
        <row r="73">
          <cell r="B73">
            <v>156</v>
          </cell>
          <cell r="C73" t="str">
            <v>P&amp;M-IMP</v>
          </cell>
          <cell r="D73" t="str">
            <v>RP</v>
          </cell>
          <cell r="E73" t="str">
            <v>CIR</v>
          </cell>
          <cell r="F73" t="str">
            <v>HAND LOADERS</v>
          </cell>
          <cell r="G73" t="str">
            <v>DIMACO S.A.</v>
          </cell>
          <cell r="H73" t="str">
            <v>I8-751-160</v>
          </cell>
          <cell r="I73">
            <v>35952</v>
          </cell>
          <cell r="K73">
            <v>680786</v>
          </cell>
          <cell r="L73">
            <v>680786</v>
          </cell>
          <cell r="N73">
            <v>2</v>
          </cell>
          <cell r="O73">
            <v>340393</v>
          </cell>
          <cell r="P73">
            <v>36098</v>
          </cell>
          <cell r="Q73">
            <v>153</v>
          </cell>
        </row>
        <row r="74">
          <cell r="B74">
            <v>6</v>
          </cell>
          <cell r="C74" t="str">
            <v>P&amp;M-IMP</v>
          </cell>
          <cell r="D74" t="str">
            <v>CPPR</v>
          </cell>
          <cell r="E74" t="str">
            <v>CIR</v>
          </cell>
          <cell r="F74" t="str">
            <v>SMUT REMOVAL UNIT</v>
          </cell>
          <cell r="G74" t="str">
            <v>RIKEN CORPORATION</v>
          </cell>
          <cell r="H74" t="str">
            <v>I8-751-062</v>
          </cell>
          <cell r="I74">
            <v>35865</v>
          </cell>
          <cell r="J74">
            <v>2691635</v>
          </cell>
          <cell r="K74">
            <v>93134</v>
          </cell>
          <cell r="L74">
            <v>2784769</v>
          </cell>
          <cell r="N74">
            <v>1</v>
          </cell>
          <cell r="O74">
            <v>2784769</v>
          </cell>
          <cell r="P74">
            <v>36047</v>
          </cell>
          <cell r="Q74">
            <v>204</v>
          </cell>
        </row>
        <row r="75">
          <cell r="B75">
            <v>4</v>
          </cell>
          <cell r="C75" t="str">
            <v>P&amp;M-IMP</v>
          </cell>
          <cell r="D75" t="str">
            <v>CPPR</v>
          </cell>
          <cell r="E75" t="str">
            <v>CIR</v>
          </cell>
          <cell r="F75" t="str">
            <v>CHROME PLATING RECTIFIRES</v>
          </cell>
          <cell r="G75" t="str">
            <v>RIKEN CORPORATION</v>
          </cell>
          <cell r="H75" t="str">
            <v>I8-751-063</v>
          </cell>
          <cell r="I75">
            <v>35870</v>
          </cell>
          <cell r="J75">
            <v>6053825</v>
          </cell>
          <cell r="K75">
            <v>407976</v>
          </cell>
          <cell r="L75">
            <v>6461801</v>
          </cell>
          <cell r="N75">
            <v>8</v>
          </cell>
          <cell r="O75">
            <v>807725.125</v>
          </cell>
          <cell r="P75">
            <v>36067</v>
          </cell>
          <cell r="Q75">
            <v>184</v>
          </cell>
        </row>
        <row r="76">
          <cell r="B76">
            <v>5</v>
          </cell>
          <cell r="C76" t="str">
            <v>P&amp;M-IMP</v>
          </cell>
          <cell r="D76" t="str">
            <v>CPPR</v>
          </cell>
          <cell r="E76" t="str">
            <v>CIR</v>
          </cell>
          <cell r="F76" t="str">
            <v>WORK HANGER ROTATION SYSTEM</v>
          </cell>
          <cell r="G76" t="str">
            <v>RIKEN CORPORATION</v>
          </cell>
          <cell r="H76" t="str">
            <v>I8-751-062</v>
          </cell>
          <cell r="I76">
            <v>35865</v>
          </cell>
          <cell r="J76">
            <v>5737553</v>
          </cell>
          <cell r="K76">
            <v>198523</v>
          </cell>
          <cell r="L76">
            <v>5936076</v>
          </cell>
          <cell r="N76">
            <v>2</v>
          </cell>
          <cell r="O76">
            <v>2968038</v>
          </cell>
          <cell r="P76">
            <v>36047</v>
          </cell>
          <cell r="Q76">
            <v>204</v>
          </cell>
        </row>
        <row r="77">
          <cell r="B77">
            <v>161</v>
          </cell>
          <cell r="C77" t="str">
            <v>P&amp;M-IMP</v>
          </cell>
          <cell r="D77" t="str">
            <v>RP</v>
          </cell>
          <cell r="E77" t="str">
            <v>CIR</v>
          </cell>
          <cell r="F77" t="str">
            <v>FINE BORING MACHINE</v>
          </cell>
          <cell r="G77" t="str">
            <v>TONG TAI MACHINE CO LTD</v>
          </cell>
          <cell r="H77" t="str">
            <v>I8-751-012</v>
          </cell>
          <cell r="I77">
            <v>36130</v>
          </cell>
          <cell r="K77">
            <v>8405011</v>
          </cell>
          <cell r="L77">
            <v>8405011</v>
          </cell>
          <cell r="N77">
            <v>2</v>
          </cell>
          <cell r="O77">
            <v>4202505.5</v>
          </cell>
          <cell r="P77">
            <v>36084</v>
          </cell>
          <cell r="Q77">
            <v>167</v>
          </cell>
        </row>
        <row r="78">
          <cell r="B78">
            <v>15</v>
          </cell>
          <cell r="C78" t="str">
            <v>P&amp;M-IMP</v>
          </cell>
          <cell r="D78" t="str">
            <v>RP</v>
          </cell>
          <cell r="E78" t="str">
            <v>CIR</v>
          </cell>
          <cell r="F78" t="str">
            <v>DUOBLE DISC GRINDER DDS 600 III CRA</v>
          </cell>
          <cell r="G78" t="str">
            <v>DISKUS WERKE</v>
          </cell>
          <cell r="H78" t="str">
            <v>I7-752-166</v>
          </cell>
          <cell r="I78">
            <v>35716</v>
          </cell>
          <cell r="J78">
            <v>21654929</v>
          </cell>
          <cell r="K78">
            <v>1162880</v>
          </cell>
          <cell r="L78">
            <v>22817809</v>
          </cell>
          <cell r="N78">
            <v>1</v>
          </cell>
          <cell r="O78">
            <v>22817809</v>
          </cell>
          <cell r="P78">
            <v>36035</v>
          </cell>
          <cell r="Q78">
            <v>216</v>
          </cell>
        </row>
        <row r="79">
          <cell r="B79">
            <v>14</v>
          </cell>
          <cell r="C79" t="str">
            <v>P&amp;M-IMP</v>
          </cell>
          <cell r="D79" t="str">
            <v>RP</v>
          </cell>
          <cell r="E79" t="str">
            <v>CIR</v>
          </cell>
          <cell r="F79" t="str">
            <v>CAM TURNING MACHINE</v>
          </cell>
          <cell r="G79" t="str">
            <v>DIMACO S.A.</v>
          </cell>
          <cell r="H79" t="str">
            <v>I8-751-040</v>
          </cell>
          <cell r="I79">
            <v>35843</v>
          </cell>
          <cell r="J79">
            <v>36119941</v>
          </cell>
          <cell r="K79">
            <v>-619608</v>
          </cell>
          <cell r="L79">
            <v>35500333</v>
          </cell>
          <cell r="N79">
            <v>1</v>
          </cell>
          <cell r="O79">
            <v>35500333</v>
          </cell>
          <cell r="P79">
            <v>36047</v>
          </cell>
          <cell r="Q79">
            <v>204</v>
          </cell>
        </row>
        <row r="80">
          <cell r="B80">
            <v>193</v>
          </cell>
          <cell r="C80" t="str">
            <v>P&amp;M-IMP</v>
          </cell>
          <cell r="D80" t="str">
            <v>RP</v>
          </cell>
          <cell r="E80" t="str">
            <v>CIR</v>
          </cell>
          <cell r="F80" t="str">
            <v>PROFILE MEASURING INSTRUMENT</v>
          </cell>
          <cell r="G80" t="str">
            <v>FEDERAL MOGUL BURSCEID GMBH</v>
          </cell>
          <cell r="H80" t="str">
            <v>I8-751-193</v>
          </cell>
          <cell r="I80">
            <v>36045</v>
          </cell>
          <cell r="K80">
            <v>1647811</v>
          </cell>
          <cell r="L80">
            <v>1647811</v>
          </cell>
          <cell r="N80">
            <v>1</v>
          </cell>
          <cell r="O80">
            <v>1647811</v>
          </cell>
          <cell r="P80">
            <v>36216</v>
          </cell>
          <cell r="Q80">
            <v>35</v>
          </cell>
        </row>
        <row r="81">
          <cell r="B81">
            <v>119</v>
          </cell>
          <cell r="C81" t="str">
            <v>P&amp;M-IMP</v>
          </cell>
          <cell r="D81" t="str">
            <v>RP</v>
          </cell>
          <cell r="E81" t="str">
            <v>CIR</v>
          </cell>
          <cell r="F81" t="str">
            <v>FISCHERSCOPE</v>
          </cell>
          <cell r="G81" t="str">
            <v>HELMUT FISCHER</v>
          </cell>
          <cell r="H81" t="str">
            <v>I8-751.208</v>
          </cell>
          <cell r="I81" t="str">
            <v>21/07/98</v>
          </cell>
          <cell r="K81">
            <v>492888</v>
          </cell>
          <cell r="L81">
            <v>492888</v>
          </cell>
          <cell r="N81">
            <v>1</v>
          </cell>
          <cell r="O81">
            <v>492888</v>
          </cell>
          <cell r="P81">
            <v>36080</v>
          </cell>
          <cell r="Q81">
            <v>171</v>
          </cell>
        </row>
        <row r="82">
          <cell r="B82">
            <v>10</v>
          </cell>
          <cell r="C82" t="str">
            <v>P&amp;M-IMP</v>
          </cell>
          <cell r="D82" t="str">
            <v>RP</v>
          </cell>
          <cell r="E82" t="str">
            <v>CIR</v>
          </cell>
          <cell r="F82" t="str">
            <v>TWIN SPINDLE OD LAPPING M/C</v>
          </cell>
          <cell r="G82" t="str">
            <v>WAYSIA INDUSTRIAL CO LTD</v>
          </cell>
          <cell r="H82" t="str">
            <v>I8-751-013</v>
          </cell>
          <cell r="I82">
            <v>35807</v>
          </cell>
          <cell r="J82">
            <v>4690336</v>
          </cell>
          <cell r="K82">
            <v>-71386</v>
          </cell>
          <cell r="L82">
            <v>4618950</v>
          </cell>
          <cell r="N82">
            <v>1</v>
          </cell>
          <cell r="O82">
            <v>4618950</v>
          </cell>
          <cell r="P82">
            <v>36067</v>
          </cell>
          <cell r="Q82">
            <v>184</v>
          </cell>
        </row>
        <row r="83">
          <cell r="B83">
            <v>138</v>
          </cell>
          <cell r="C83" t="str">
            <v>P&amp;M-IMP</v>
          </cell>
          <cell r="D83" t="str">
            <v>PP</v>
          </cell>
          <cell r="E83" t="str">
            <v>GEN</v>
          </cell>
          <cell r="F83" t="str">
            <v>MARKING MACHINE (TMP 6100 / 400 AS)</v>
          </cell>
          <cell r="G83" t="str">
            <v>TELESIS MARKING SYSTEM</v>
          </cell>
          <cell r="H83" t="str">
            <v>I8-721-044</v>
          </cell>
          <cell r="I83" t="str">
            <v>19/02/98</v>
          </cell>
          <cell r="K83">
            <v>797228</v>
          </cell>
          <cell r="L83">
            <v>797228</v>
          </cell>
          <cell r="N83">
            <v>1</v>
          </cell>
          <cell r="O83">
            <v>797228</v>
          </cell>
          <cell r="P83">
            <v>36143</v>
          </cell>
          <cell r="Q83">
            <v>108</v>
          </cell>
        </row>
        <row r="84">
          <cell r="B84">
            <v>90</v>
          </cell>
          <cell r="C84" t="str">
            <v>P&amp;M-IMP</v>
          </cell>
          <cell r="D84" t="str">
            <v>CPPR</v>
          </cell>
          <cell r="E84" t="str">
            <v>GEN</v>
          </cell>
          <cell r="F84" t="str">
            <v>DELTA SCOPE</v>
          </cell>
          <cell r="G84" t="str">
            <v>HELMUT FISCHER</v>
          </cell>
          <cell r="H84" t="str">
            <v>I8-756-102</v>
          </cell>
          <cell r="I84">
            <v>35902</v>
          </cell>
          <cell r="J84">
            <v>126788</v>
          </cell>
          <cell r="L84">
            <v>126788</v>
          </cell>
          <cell r="N84">
            <v>1</v>
          </cell>
          <cell r="O84">
            <v>126788</v>
          </cell>
          <cell r="P84">
            <v>36026</v>
          </cell>
          <cell r="Q84">
            <v>225</v>
          </cell>
        </row>
        <row r="85">
          <cell r="B85">
            <v>220</v>
          </cell>
          <cell r="C85" t="str">
            <v>P&amp;M-IMP</v>
          </cell>
          <cell r="D85" t="str">
            <v>SR</v>
          </cell>
          <cell r="E85" t="str">
            <v>OLD-SR</v>
          </cell>
          <cell r="F85" t="str">
            <v>TENTION MEASURING MACHINE</v>
          </cell>
          <cell r="G85" t="str">
            <v>RIKEN CORPORATION</v>
          </cell>
          <cell r="H85" t="str">
            <v>130/94/80</v>
          </cell>
          <cell r="I85">
            <v>35339</v>
          </cell>
          <cell r="K85">
            <v>23529</v>
          </cell>
          <cell r="L85">
            <v>23529</v>
          </cell>
          <cell r="N85">
            <v>1</v>
          </cell>
          <cell r="O85">
            <v>23529</v>
          </cell>
          <cell r="P85">
            <v>35107</v>
          </cell>
          <cell r="Q85">
            <v>1144</v>
          </cell>
        </row>
        <row r="86">
          <cell r="B86">
            <v>216</v>
          </cell>
          <cell r="C86" t="str">
            <v>P&amp;M-IMP</v>
          </cell>
          <cell r="D86" t="str">
            <v>AF</v>
          </cell>
          <cell r="E86" t="str">
            <v>PL-6</v>
          </cell>
          <cell r="F86" t="str">
            <v>DIE CASTING MACHINE</v>
          </cell>
          <cell r="G86" t="str">
            <v>HONDA FOUNDRY CO LTD</v>
          </cell>
          <cell r="H86" t="str">
            <v>75/96</v>
          </cell>
          <cell r="I86" t="str">
            <v>18/04/96</v>
          </cell>
          <cell r="K86">
            <v>122132</v>
          </cell>
          <cell r="L86">
            <v>122132</v>
          </cell>
          <cell r="N86">
            <v>1</v>
          </cell>
          <cell r="O86">
            <v>122132</v>
          </cell>
          <cell r="P86">
            <v>35334</v>
          </cell>
          <cell r="Q86">
            <v>917</v>
          </cell>
        </row>
        <row r="87">
          <cell r="B87">
            <v>217</v>
          </cell>
          <cell r="C87" t="str">
            <v>P&amp;M-IMP</v>
          </cell>
          <cell r="D87" t="str">
            <v>AF</v>
          </cell>
          <cell r="E87" t="str">
            <v>PL-6</v>
          </cell>
          <cell r="F87" t="str">
            <v>INDEX BORING MACHINE</v>
          </cell>
          <cell r="G87" t="str">
            <v>HONDA FOUNDRY CO LTD</v>
          </cell>
          <cell r="H87" t="str">
            <v>75/96</v>
          </cell>
          <cell r="I87" t="str">
            <v>18/04/96</v>
          </cell>
          <cell r="K87">
            <v>162374</v>
          </cell>
          <cell r="L87">
            <v>162374</v>
          </cell>
          <cell r="N87">
            <v>1</v>
          </cell>
          <cell r="O87">
            <v>162374</v>
          </cell>
          <cell r="P87">
            <v>35334</v>
          </cell>
          <cell r="Q87">
            <v>917</v>
          </cell>
        </row>
        <row r="88">
          <cell r="B88">
            <v>218</v>
          </cell>
          <cell r="C88" t="str">
            <v>P&amp;M-IMP</v>
          </cell>
          <cell r="D88" t="str">
            <v>AF</v>
          </cell>
          <cell r="E88" t="str">
            <v>PL-6</v>
          </cell>
          <cell r="F88" t="str">
            <v>FINISH OVAL TURNING MACHINE</v>
          </cell>
          <cell r="G88" t="str">
            <v>HONDA FOUNDRY CO LTD</v>
          </cell>
          <cell r="H88" t="str">
            <v>75/96</v>
          </cell>
          <cell r="I88" t="str">
            <v>18/04/96</v>
          </cell>
          <cell r="K88">
            <v>105103</v>
          </cell>
          <cell r="L88">
            <v>105103</v>
          </cell>
          <cell r="N88">
            <v>1</v>
          </cell>
          <cell r="O88">
            <v>105103</v>
          </cell>
          <cell r="P88">
            <v>35334</v>
          </cell>
          <cell r="Q88">
            <v>917</v>
          </cell>
        </row>
        <row r="89">
          <cell r="B89">
            <v>61</v>
          </cell>
          <cell r="C89" t="str">
            <v>P&amp;M-IMP</v>
          </cell>
          <cell r="D89" t="str">
            <v>PIN</v>
          </cell>
          <cell r="E89" t="str">
            <v>PL-6</v>
          </cell>
          <cell r="F89" t="str">
            <v>CINCINNATI GRINDER</v>
          </cell>
          <cell r="G89" t="str">
            <v>A J BAKER</v>
          </cell>
          <cell r="H89" t="str">
            <v>89/96</v>
          </cell>
          <cell r="I89">
            <v>35189</v>
          </cell>
          <cell r="J89">
            <v>67644</v>
          </cell>
          <cell r="L89">
            <v>67644</v>
          </cell>
          <cell r="N89">
            <v>1</v>
          </cell>
          <cell r="O89">
            <v>67644</v>
          </cell>
          <cell r="P89">
            <v>35518</v>
          </cell>
          <cell r="Q89">
            <v>733</v>
          </cell>
        </row>
        <row r="90">
          <cell r="B90">
            <v>219</v>
          </cell>
          <cell r="C90" t="str">
            <v>P&amp;M-IMP</v>
          </cell>
          <cell r="D90" t="str">
            <v>AF</v>
          </cell>
          <cell r="E90" t="str">
            <v>PL-6</v>
          </cell>
          <cell r="F90" t="str">
            <v>PRE CUTTING MACHINE</v>
          </cell>
          <cell r="G90" t="str">
            <v>HONDA FOUNDRY CO LTD</v>
          </cell>
          <cell r="H90" t="str">
            <v>75/96</v>
          </cell>
          <cell r="I90" t="str">
            <v>18/04/96</v>
          </cell>
          <cell r="K90">
            <v>101758</v>
          </cell>
          <cell r="L90">
            <v>101758</v>
          </cell>
          <cell r="N90">
            <v>1</v>
          </cell>
          <cell r="O90">
            <v>101758</v>
          </cell>
          <cell r="P90">
            <v>35334</v>
          </cell>
          <cell r="Q90">
            <v>917</v>
          </cell>
        </row>
        <row r="91">
          <cell r="B91">
            <v>214</v>
          </cell>
          <cell r="C91" t="str">
            <v>P&amp;M-IMP</v>
          </cell>
          <cell r="D91" t="str">
            <v>SR</v>
          </cell>
          <cell r="E91" t="str">
            <v>SR</v>
          </cell>
          <cell r="F91" t="str">
            <v>SULPHUR METER</v>
          </cell>
          <cell r="G91" t="str">
            <v>RIKEN CORPORATION</v>
          </cell>
          <cell r="H91" t="str">
            <v>I7-755-180</v>
          </cell>
          <cell r="I91" t="str">
            <v>21/11/97</v>
          </cell>
          <cell r="K91">
            <v>9380</v>
          </cell>
          <cell r="L91">
            <v>9380</v>
          </cell>
          <cell r="N91">
            <v>1</v>
          </cell>
          <cell r="O91">
            <v>9380</v>
          </cell>
          <cell r="P91">
            <v>35882</v>
          </cell>
          <cell r="Q91">
            <v>369</v>
          </cell>
        </row>
        <row r="92">
          <cell r="B92">
            <v>68</v>
          </cell>
          <cell r="C92" t="str">
            <v>P&amp;M-IMP</v>
          </cell>
          <cell r="D92" t="str">
            <v>SR</v>
          </cell>
          <cell r="E92" t="str">
            <v>SR</v>
          </cell>
          <cell r="F92" t="str">
            <v>GAP SIZING MACHINE</v>
          </cell>
          <cell r="G92" t="str">
            <v>RIKEN CORPORATION</v>
          </cell>
          <cell r="H92" t="str">
            <v>I8-751-248</v>
          </cell>
          <cell r="I92">
            <v>36033</v>
          </cell>
          <cell r="J92">
            <v>5982857</v>
          </cell>
          <cell r="K92">
            <v>387329</v>
          </cell>
          <cell r="L92">
            <v>6370186</v>
          </cell>
          <cell r="N92">
            <v>1</v>
          </cell>
          <cell r="O92">
            <v>6370186</v>
          </cell>
          <cell r="P92">
            <v>36003</v>
          </cell>
          <cell r="Q92">
            <v>248</v>
          </cell>
        </row>
        <row r="93">
          <cell r="B93">
            <v>8</v>
          </cell>
          <cell r="C93" t="str">
            <v>P&amp;M-IMP</v>
          </cell>
          <cell r="D93" t="str">
            <v>SR</v>
          </cell>
          <cell r="E93" t="str">
            <v>SR</v>
          </cell>
          <cell r="F93" t="str">
            <v>PR RECTIFIRES FOR GN PRETREATMENT</v>
          </cell>
          <cell r="G93" t="str">
            <v>RIKEN CORPORATION</v>
          </cell>
          <cell r="H93" t="str">
            <v>I8-755-081</v>
          </cell>
          <cell r="I93">
            <v>35885</v>
          </cell>
          <cell r="J93">
            <v>1308253</v>
          </cell>
          <cell r="K93">
            <v>30984</v>
          </cell>
          <cell r="L93">
            <v>1339237</v>
          </cell>
          <cell r="N93">
            <v>1</v>
          </cell>
          <cell r="O93">
            <v>1339237</v>
          </cell>
          <cell r="P93">
            <v>36067</v>
          </cell>
          <cell r="Q93">
            <v>184</v>
          </cell>
        </row>
        <row r="94">
          <cell r="B94">
            <v>9</v>
          </cell>
          <cell r="C94" t="str">
            <v>P&amp;M-IMP</v>
          </cell>
          <cell r="D94" t="str">
            <v>SR</v>
          </cell>
          <cell r="E94" t="str">
            <v>SR</v>
          </cell>
          <cell r="F94" t="str">
            <v>RING COLLECTION MACHINE</v>
          </cell>
          <cell r="G94" t="str">
            <v>RIKEN CORPORATION</v>
          </cell>
          <cell r="H94" t="str">
            <v>I7-755-178</v>
          </cell>
          <cell r="I94">
            <v>35753</v>
          </cell>
          <cell r="J94">
            <v>798158</v>
          </cell>
          <cell r="K94">
            <v>23703</v>
          </cell>
          <cell r="L94">
            <v>821861</v>
          </cell>
          <cell r="N94">
            <v>1</v>
          </cell>
          <cell r="O94">
            <v>821861</v>
          </cell>
          <cell r="P94">
            <v>36067</v>
          </cell>
          <cell r="Q94">
            <v>184</v>
          </cell>
        </row>
        <row r="95">
          <cell r="B95">
            <v>16</v>
          </cell>
          <cell r="C95" t="str">
            <v>P&amp;M-IMP</v>
          </cell>
          <cell r="D95" t="str">
            <v>SR</v>
          </cell>
          <cell r="E95" t="str">
            <v>SR</v>
          </cell>
          <cell r="F95" t="str">
            <v>DUOBLE DISC GRINDER DDS 600 III CRA</v>
          </cell>
          <cell r="G95" t="str">
            <v>DISKUS WERKE</v>
          </cell>
          <cell r="H95" t="str">
            <v>I7-752-166</v>
          </cell>
          <cell r="I95">
            <v>35716</v>
          </cell>
          <cell r="J95">
            <v>21654928</v>
          </cell>
          <cell r="K95">
            <v>1162880</v>
          </cell>
          <cell r="L95">
            <v>22817808</v>
          </cell>
          <cell r="N95">
            <v>1</v>
          </cell>
          <cell r="O95">
            <v>22817808</v>
          </cell>
          <cell r="P95">
            <v>36035</v>
          </cell>
          <cell r="Q95">
            <v>216</v>
          </cell>
        </row>
        <row r="96">
          <cell r="B96">
            <v>213</v>
          </cell>
          <cell r="C96" t="str">
            <v>P&amp;M-IMP</v>
          </cell>
          <cell r="D96" t="str">
            <v>SR</v>
          </cell>
          <cell r="E96" t="str">
            <v>SR</v>
          </cell>
          <cell r="F96" t="str">
            <v>TEMP. MEASUR. RECORDING DEVICE</v>
          </cell>
          <cell r="G96" t="str">
            <v>RIKEN CORPORATION</v>
          </cell>
          <cell r="H96" t="str">
            <v>I7-755-179</v>
          </cell>
          <cell r="I96" t="str">
            <v>19/11/97</v>
          </cell>
          <cell r="K96">
            <v>25043</v>
          </cell>
          <cell r="L96">
            <v>25043</v>
          </cell>
          <cell r="M96">
            <v>150122069</v>
          </cell>
          <cell r="N96">
            <v>1</v>
          </cell>
          <cell r="O96">
            <v>25043</v>
          </cell>
          <cell r="P96">
            <v>35879</v>
          </cell>
          <cell r="Q96">
            <v>372</v>
          </cell>
        </row>
        <row r="97">
          <cell r="B97">
            <v>153</v>
          </cell>
          <cell r="C97" t="str">
            <v>P&amp;M-IND</v>
          </cell>
          <cell r="D97" t="str">
            <v>WE</v>
          </cell>
          <cell r="E97" t="str">
            <v>CIR</v>
          </cell>
          <cell r="F97" t="str">
            <v>FRP COOLING TOWER NO-9071</v>
          </cell>
          <cell r="G97" t="str">
            <v>MIHIR ENGINEERS LTD</v>
          </cell>
          <cell r="H97" t="str">
            <v>I8-782-169</v>
          </cell>
          <cell r="I97" t="str">
            <v>15/06/98</v>
          </cell>
          <cell r="K97">
            <v>111341</v>
          </cell>
          <cell r="L97">
            <v>111341</v>
          </cell>
          <cell r="N97">
            <v>1</v>
          </cell>
          <cell r="O97">
            <v>111341</v>
          </cell>
          <cell r="P97">
            <v>36101</v>
          </cell>
          <cell r="Q97">
            <v>150</v>
          </cell>
        </row>
        <row r="98">
          <cell r="B98">
            <v>125</v>
          </cell>
          <cell r="C98" t="str">
            <v>P&amp;M-IND</v>
          </cell>
          <cell r="D98" t="str">
            <v>RP</v>
          </cell>
          <cell r="E98" t="str">
            <v>CIR</v>
          </cell>
          <cell r="F98" t="str">
            <v>MANDREL CLAMPING MACHINE</v>
          </cell>
          <cell r="G98" t="str">
            <v>SRB MACHINES PVT LTD</v>
          </cell>
          <cell r="H98" t="str">
            <v>I8-751-105</v>
          </cell>
          <cell r="I98" t="str">
            <v>20/04/98</v>
          </cell>
          <cell r="K98">
            <v>654979</v>
          </cell>
          <cell r="L98">
            <v>654979</v>
          </cell>
          <cell r="N98">
            <v>1</v>
          </cell>
          <cell r="O98">
            <v>654979</v>
          </cell>
          <cell r="P98">
            <v>36216</v>
          </cell>
          <cell r="Q98">
            <v>35</v>
          </cell>
        </row>
        <row r="99">
          <cell r="B99">
            <v>187</v>
          </cell>
          <cell r="C99" t="str">
            <v>P&amp;M-IND</v>
          </cell>
          <cell r="D99" t="str">
            <v>RF</v>
          </cell>
          <cell r="E99" t="str">
            <v>CIR</v>
          </cell>
          <cell r="F99" t="str">
            <v>SAND PLANT</v>
          </cell>
          <cell r="G99" t="str">
            <v>THE WESMAN ENGINEERING CO LTD</v>
          </cell>
          <cell r="H99" t="str">
            <v>I7-743-169</v>
          </cell>
          <cell r="I99" t="str">
            <v>21/10/98</v>
          </cell>
          <cell r="K99">
            <v>10253400</v>
          </cell>
          <cell r="L99">
            <v>10253400</v>
          </cell>
          <cell r="N99">
            <v>1</v>
          </cell>
          <cell r="O99">
            <v>10253400</v>
          </cell>
          <cell r="P99">
            <v>36206</v>
          </cell>
          <cell r="Q99">
            <v>45</v>
          </cell>
        </row>
        <row r="100">
          <cell r="B100">
            <v>167</v>
          </cell>
          <cell r="C100" t="str">
            <v>P&amp;M-IND</v>
          </cell>
          <cell r="D100" t="str">
            <v>RP</v>
          </cell>
          <cell r="E100" t="str">
            <v>CIR</v>
          </cell>
          <cell r="F100" t="str">
            <v>ACE CNC CHUCHER (SPM)</v>
          </cell>
          <cell r="G100" t="str">
            <v>ACE DESIGNERS LTD</v>
          </cell>
          <cell r="H100" t="str">
            <v>I8-751-025</v>
          </cell>
          <cell r="I100">
            <v>35828</v>
          </cell>
          <cell r="K100">
            <v>1993330</v>
          </cell>
          <cell r="L100">
            <v>1993330</v>
          </cell>
          <cell r="N100">
            <v>1</v>
          </cell>
          <cell r="O100">
            <v>1993330</v>
          </cell>
          <cell r="P100">
            <v>36084</v>
          </cell>
          <cell r="Q100">
            <v>167</v>
          </cell>
        </row>
        <row r="101">
          <cell r="B101">
            <v>144</v>
          </cell>
          <cell r="C101" t="str">
            <v>P&amp;M-IND</v>
          </cell>
          <cell r="D101" t="str">
            <v>RP</v>
          </cell>
          <cell r="E101" t="str">
            <v>CIR</v>
          </cell>
          <cell r="F101" t="str">
            <v>AUTO GAP SIZING MACHINE</v>
          </cell>
          <cell r="G101" t="str">
            <v>MACHT TECHNOLOGIES PVT LTD</v>
          </cell>
          <cell r="H101" t="str">
            <v>I8-751-046</v>
          </cell>
          <cell r="I101" t="str">
            <v>23/02/98</v>
          </cell>
          <cell r="K101">
            <v>621731</v>
          </cell>
          <cell r="L101">
            <v>621731</v>
          </cell>
          <cell r="N101">
            <v>1</v>
          </cell>
          <cell r="O101">
            <v>621731</v>
          </cell>
          <cell r="P101">
            <v>36084</v>
          </cell>
          <cell r="Q101">
            <v>167</v>
          </cell>
        </row>
        <row r="102">
          <cell r="B102">
            <v>169</v>
          </cell>
          <cell r="C102" t="str">
            <v>P&amp;M-IND</v>
          </cell>
          <cell r="D102" t="str">
            <v>RP</v>
          </cell>
          <cell r="E102" t="str">
            <v>CIR</v>
          </cell>
          <cell r="F102" t="str">
            <v>VERTICAL CAROUSEL SYSTEM INSTAMAT</v>
          </cell>
          <cell r="G102" t="str">
            <v>INTELLIGENT CONVEYOR &amp; STACKERS PVT LTD</v>
          </cell>
          <cell r="H102" t="str">
            <v>I8-751-202</v>
          </cell>
          <cell r="I102" t="str">
            <v>21/07/98</v>
          </cell>
          <cell r="K102">
            <v>330548</v>
          </cell>
          <cell r="L102">
            <v>330548</v>
          </cell>
          <cell r="N102">
            <v>1</v>
          </cell>
          <cell r="O102">
            <v>330548</v>
          </cell>
          <cell r="P102">
            <v>36084</v>
          </cell>
          <cell r="Q102">
            <v>167</v>
          </cell>
        </row>
        <row r="103">
          <cell r="B103">
            <v>168</v>
          </cell>
          <cell r="C103" t="str">
            <v>P&amp;M-IND</v>
          </cell>
          <cell r="D103" t="str">
            <v>RP</v>
          </cell>
          <cell r="E103" t="str">
            <v>CIR</v>
          </cell>
          <cell r="F103" t="str">
            <v>PANEL COOLING AIRCONDITIONER</v>
          </cell>
          <cell r="G103" t="str">
            <v>ADVANCE AUTOMATION &amp; PROCESS CONTROLS</v>
          </cell>
          <cell r="H103" t="str">
            <v>I7-752-166</v>
          </cell>
          <cell r="I103" t="str">
            <v>13/10/98</v>
          </cell>
          <cell r="K103">
            <v>209735</v>
          </cell>
          <cell r="L103">
            <v>209735</v>
          </cell>
          <cell r="N103">
            <v>4</v>
          </cell>
          <cell r="O103">
            <v>52433.75</v>
          </cell>
          <cell r="P103">
            <v>36084</v>
          </cell>
          <cell r="Q103">
            <v>167</v>
          </cell>
        </row>
        <row r="104">
          <cell r="B104">
            <v>178</v>
          </cell>
          <cell r="C104" t="str">
            <v>P&amp;M-IND</v>
          </cell>
          <cell r="D104" t="str">
            <v>WE</v>
          </cell>
          <cell r="E104" t="str">
            <v>CIR</v>
          </cell>
          <cell r="F104" t="str">
            <v>HOT CRANE - TON CAP</v>
          </cell>
          <cell r="G104" t="str">
            <v>WIG ENTERPRISES</v>
          </cell>
          <cell r="H104" t="str">
            <v>I8-782-169</v>
          </cell>
          <cell r="I104" t="str">
            <v>15/06/98</v>
          </cell>
          <cell r="K104">
            <v>241322</v>
          </cell>
          <cell r="L104">
            <v>241322</v>
          </cell>
          <cell r="N104">
            <v>1</v>
          </cell>
          <cell r="O104">
            <v>241322</v>
          </cell>
          <cell r="P104">
            <v>36201</v>
          </cell>
          <cell r="Q104">
            <v>50</v>
          </cell>
        </row>
        <row r="105">
          <cell r="B105">
            <v>208</v>
          </cell>
          <cell r="C105" t="str">
            <v>P&amp;M-IND</v>
          </cell>
          <cell r="D105" t="str">
            <v>RF</v>
          </cell>
          <cell r="E105" t="str">
            <v>CIR</v>
          </cell>
          <cell r="F105" t="str">
            <v>VIBRATORY SHAKEOUT STATION</v>
          </cell>
          <cell r="G105" t="str">
            <v>FAME PVT LTD</v>
          </cell>
          <cell r="H105" t="str">
            <v>I8-751-018</v>
          </cell>
          <cell r="I105" t="str">
            <v>27/01/99</v>
          </cell>
          <cell r="K105">
            <v>1498513</v>
          </cell>
          <cell r="L105">
            <v>1498513</v>
          </cell>
          <cell r="N105">
            <v>5</v>
          </cell>
          <cell r="O105">
            <v>299702.59999999998</v>
          </cell>
          <cell r="P105">
            <v>36209</v>
          </cell>
          <cell r="Q105">
            <v>42</v>
          </cell>
        </row>
        <row r="106">
          <cell r="B106">
            <v>130</v>
          </cell>
          <cell r="C106" t="str">
            <v>P&amp;M-IND</v>
          </cell>
          <cell r="D106" t="str">
            <v>RF</v>
          </cell>
          <cell r="E106" t="str">
            <v>CIR</v>
          </cell>
          <cell r="F106" t="str">
            <v>HARDNESS TESTER</v>
          </cell>
          <cell r="G106" t="str">
            <v>BLUE STAR LIMITED</v>
          </cell>
          <cell r="H106" t="str">
            <v>I8-741-131</v>
          </cell>
          <cell r="I106">
            <v>36104</v>
          </cell>
          <cell r="K106">
            <v>96814</v>
          </cell>
          <cell r="L106">
            <v>96814</v>
          </cell>
          <cell r="N106">
            <v>1</v>
          </cell>
          <cell r="O106">
            <v>96814</v>
          </cell>
          <cell r="P106">
            <v>36102</v>
          </cell>
          <cell r="Q106">
            <v>149</v>
          </cell>
        </row>
        <row r="107">
          <cell r="B107">
            <v>200</v>
          </cell>
          <cell r="C107" t="str">
            <v>P&amp;M-IND</v>
          </cell>
          <cell r="D107" t="str">
            <v>PAW</v>
          </cell>
          <cell r="E107" t="str">
            <v>CIR</v>
          </cell>
          <cell r="F107" t="str">
            <v>AIR RECEIVER</v>
          </cell>
          <cell r="G107" t="str">
            <v>ITG PROJECT PVT LTD</v>
          </cell>
          <cell r="H107" t="str">
            <v>I8-782-327</v>
          </cell>
          <cell r="I107">
            <v>36079</v>
          </cell>
          <cell r="K107">
            <v>169638</v>
          </cell>
          <cell r="L107">
            <v>169638</v>
          </cell>
          <cell r="N107">
            <v>5</v>
          </cell>
          <cell r="O107">
            <v>33927.599999999999</v>
          </cell>
          <cell r="P107">
            <v>36181</v>
          </cell>
          <cell r="Q107">
            <v>70</v>
          </cell>
        </row>
        <row r="108">
          <cell r="B108">
            <v>188</v>
          </cell>
          <cell r="C108" t="str">
            <v>P&amp;M-IND</v>
          </cell>
          <cell r="D108" t="str">
            <v>RF</v>
          </cell>
          <cell r="E108" t="str">
            <v>CIR</v>
          </cell>
          <cell r="F108" t="str">
            <v>WEIGHING MACHINE</v>
          </cell>
          <cell r="G108" t="str">
            <v>AVERY INDIAN LIMITED</v>
          </cell>
          <cell r="H108" t="str">
            <v>I7-743-169</v>
          </cell>
          <cell r="I108" t="str">
            <v>21/10/98</v>
          </cell>
          <cell r="K108">
            <v>139476</v>
          </cell>
          <cell r="L108">
            <v>139476</v>
          </cell>
          <cell r="N108">
            <v>2</v>
          </cell>
          <cell r="O108">
            <v>69738</v>
          </cell>
          <cell r="P108">
            <v>36206</v>
          </cell>
          <cell r="Q108">
            <v>45</v>
          </cell>
        </row>
        <row r="109">
          <cell r="B109">
            <v>181</v>
          </cell>
          <cell r="C109" t="str">
            <v>P&amp;M-IND</v>
          </cell>
          <cell r="D109" t="str">
            <v>RP</v>
          </cell>
          <cell r="E109" t="str">
            <v>CIR</v>
          </cell>
          <cell r="F109" t="str">
            <v>ETCHING RECTIFIER 10V/1000 AC-IND</v>
          </cell>
          <cell r="G109" t="str">
            <v>ADOR POWERTON INDIA LTD.</v>
          </cell>
          <cell r="H109" t="str">
            <v>I8-751-247</v>
          </cell>
          <cell r="I109" t="str">
            <v>25.03.98</v>
          </cell>
          <cell r="K109">
            <v>245648</v>
          </cell>
          <cell r="L109">
            <v>245648</v>
          </cell>
          <cell r="N109">
            <v>1</v>
          </cell>
          <cell r="O109">
            <v>245648</v>
          </cell>
          <cell r="P109">
            <v>36215</v>
          </cell>
          <cell r="Q109">
            <v>36</v>
          </cell>
        </row>
        <row r="110">
          <cell r="B110">
            <v>122</v>
          </cell>
          <cell r="C110" t="str">
            <v>P&amp;M-IND</v>
          </cell>
          <cell r="D110" t="str">
            <v>RF</v>
          </cell>
          <cell r="E110" t="str">
            <v>CIR</v>
          </cell>
          <cell r="F110" t="str">
            <v>SAND COOLER</v>
          </cell>
          <cell r="G110" t="str">
            <v>FAME PVT LTD</v>
          </cell>
          <cell r="H110" t="str">
            <v>I7-743-169</v>
          </cell>
          <cell r="I110" t="str">
            <v>21/10/97</v>
          </cell>
          <cell r="K110">
            <v>582077</v>
          </cell>
          <cell r="L110">
            <v>582077</v>
          </cell>
          <cell r="N110">
            <v>1</v>
          </cell>
          <cell r="O110">
            <v>582077</v>
          </cell>
          <cell r="P110">
            <v>36175</v>
          </cell>
          <cell r="Q110">
            <v>76</v>
          </cell>
        </row>
        <row r="111">
          <cell r="B111">
            <v>124</v>
          </cell>
          <cell r="C111" t="str">
            <v>P&amp;M-IND</v>
          </cell>
          <cell r="D111" t="str">
            <v>RF</v>
          </cell>
          <cell r="E111" t="str">
            <v>CIR</v>
          </cell>
          <cell r="F111" t="str">
            <v>EOT CRANE ( 2 TON CAP)</v>
          </cell>
          <cell r="G111" t="str">
            <v>WIG ENTERPRISES</v>
          </cell>
          <cell r="H111" t="str">
            <v>I8-782-277</v>
          </cell>
          <cell r="I111" t="str">
            <v>23/09/98</v>
          </cell>
          <cell r="K111">
            <v>447122</v>
          </cell>
          <cell r="L111">
            <v>447122</v>
          </cell>
          <cell r="N111">
            <v>1</v>
          </cell>
          <cell r="O111">
            <v>447122</v>
          </cell>
          <cell r="P111">
            <v>36174</v>
          </cell>
          <cell r="Q111">
            <v>77</v>
          </cell>
        </row>
        <row r="112">
          <cell r="B112">
            <v>197</v>
          </cell>
          <cell r="C112" t="str">
            <v>P&amp;M-IND</v>
          </cell>
          <cell r="D112" t="str">
            <v>RF</v>
          </cell>
          <cell r="E112" t="str">
            <v>CIR</v>
          </cell>
          <cell r="F112" t="str">
            <v>WIRE ROPE HOIST</v>
          </cell>
          <cell r="G112" t="str">
            <v>SHIVAM HOOK &amp; TEST</v>
          </cell>
          <cell r="H112" t="str">
            <v>I8-741-020</v>
          </cell>
          <cell r="I112" t="str">
            <v>28/04/98</v>
          </cell>
          <cell r="K112">
            <v>307049</v>
          </cell>
          <cell r="L112">
            <v>307049</v>
          </cell>
          <cell r="N112">
            <v>2</v>
          </cell>
          <cell r="O112">
            <v>153524.5</v>
          </cell>
          <cell r="P112">
            <v>36215</v>
          </cell>
          <cell r="Q112">
            <v>36</v>
          </cell>
        </row>
        <row r="113">
          <cell r="B113">
            <v>121</v>
          </cell>
          <cell r="C113" t="str">
            <v>P&amp;M-IND</v>
          </cell>
          <cell r="D113" t="str">
            <v>RF</v>
          </cell>
          <cell r="E113" t="str">
            <v>CIR</v>
          </cell>
          <cell r="F113" t="str">
            <v>INDCROSS VIBRATOR (1 ton cap)</v>
          </cell>
          <cell r="G113" t="str">
            <v>DAKA MONOLITHICS</v>
          </cell>
          <cell r="H113" t="str">
            <v>I8-741-020</v>
          </cell>
          <cell r="I113" t="str">
            <v>28/01/99</v>
          </cell>
          <cell r="K113">
            <v>210014</v>
          </cell>
          <cell r="L113">
            <v>210014</v>
          </cell>
          <cell r="N113">
            <v>1</v>
          </cell>
          <cell r="O113">
            <v>210014</v>
          </cell>
          <cell r="P113">
            <v>36182</v>
          </cell>
          <cell r="Q113">
            <v>69</v>
          </cell>
        </row>
        <row r="114">
          <cell r="B114">
            <v>141</v>
          </cell>
          <cell r="C114" t="str">
            <v>P&amp;M-IND</v>
          </cell>
          <cell r="D114" t="str">
            <v>RF</v>
          </cell>
          <cell r="E114" t="str">
            <v>CIR</v>
          </cell>
          <cell r="F114" t="str">
            <v>FRP COOLING TOWER</v>
          </cell>
          <cell r="G114" t="str">
            <v>MIHIR ENGINEERS LTD</v>
          </cell>
          <cell r="H114" t="str">
            <v>I8-782-327</v>
          </cell>
          <cell r="I114" t="str">
            <v>26/11/98</v>
          </cell>
          <cell r="K114">
            <v>327233</v>
          </cell>
          <cell r="L114">
            <v>327233</v>
          </cell>
          <cell r="N114">
            <v>1</v>
          </cell>
          <cell r="O114">
            <v>327233</v>
          </cell>
          <cell r="P114">
            <v>36150</v>
          </cell>
          <cell r="Q114">
            <v>101</v>
          </cell>
        </row>
        <row r="115">
          <cell r="B115">
            <v>204</v>
          </cell>
          <cell r="C115" t="str">
            <v>P&amp;M-IND</v>
          </cell>
          <cell r="D115" t="str">
            <v>RP</v>
          </cell>
          <cell r="E115" t="str">
            <v>CIR</v>
          </cell>
          <cell r="F115" t="str">
            <v>PYROMETER</v>
          </cell>
          <cell r="G115" t="str">
            <v>FYKAYS ENGINEERING PVT LTD</v>
          </cell>
          <cell r="H115" t="str">
            <v>I8-751-008</v>
          </cell>
          <cell r="I115" t="str">
            <v>06/01098</v>
          </cell>
          <cell r="K115">
            <v>251678</v>
          </cell>
          <cell r="L115">
            <v>251678</v>
          </cell>
          <cell r="N115">
            <v>1</v>
          </cell>
          <cell r="O115">
            <v>251678</v>
          </cell>
          <cell r="P115">
            <v>36182</v>
          </cell>
          <cell r="Q115">
            <v>69</v>
          </cell>
        </row>
        <row r="116">
          <cell r="B116">
            <v>120</v>
          </cell>
          <cell r="C116" t="str">
            <v>P&amp;M-IND</v>
          </cell>
          <cell r="D116" t="str">
            <v>RF</v>
          </cell>
          <cell r="E116" t="str">
            <v>CIR</v>
          </cell>
          <cell r="F116" t="str">
            <v>INDCROSS VIBRATOR (500 KG CAP)</v>
          </cell>
          <cell r="G116" t="str">
            <v>DAKA MONOLITHICS</v>
          </cell>
          <cell r="H116" t="str">
            <v>I8-741-020</v>
          </cell>
          <cell r="I116" t="str">
            <v>28/01/99</v>
          </cell>
          <cell r="K116">
            <v>77214</v>
          </cell>
          <cell r="L116">
            <v>77214</v>
          </cell>
          <cell r="N116">
            <v>1</v>
          </cell>
          <cell r="O116">
            <v>77214</v>
          </cell>
          <cell r="P116">
            <v>36182</v>
          </cell>
          <cell r="Q116">
            <v>69</v>
          </cell>
        </row>
        <row r="117">
          <cell r="B117">
            <v>186</v>
          </cell>
          <cell r="C117" t="str">
            <v>P&amp;M-IND</v>
          </cell>
          <cell r="D117" t="str">
            <v>RF</v>
          </cell>
          <cell r="E117" t="str">
            <v>CIR</v>
          </cell>
          <cell r="F117" t="str">
            <v>COMPACTABILITY CONTROLLER</v>
          </cell>
          <cell r="G117" t="str">
            <v>RHINO MACHINES PVT LTD</v>
          </cell>
          <cell r="H117" t="str">
            <v>I8-741-196</v>
          </cell>
          <cell r="I117" t="str">
            <v>13/07/98</v>
          </cell>
          <cell r="K117">
            <v>1477700</v>
          </cell>
          <cell r="L117">
            <v>1477700</v>
          </cell>
          <cell r="N117">
            <v>2</v>
          </cell>
          <cell r="O117">
            <v>738850</v>
          </cell>
          <cell r="P117">
            <v>36182</v>
          </cell>
          <cell r="Q117">
            <v>69</v>
          </cell>
        </row>
        <row r="118">
          <cell r="B118">
            <v>180</v>
          </cell>
          <cell r="C118" t="str">
            <v>P&amp;M-IND</v>
          </cell>
          <cell r="D118" t="str">
            <v>RF</v>
          </cell>
          <cell r="E118" t="str">
            <v>CIR</v>
          </cell>
          <cell r="F118" t="str">
            <v>TWO BED DE IONISER PLANT (CA-60/U)</v>
          </cell>
          <cell r="G118" t="str">
            <v>HYDROLOG ENGINEERS</v>
          </cell>
          <cell r="H118" t="str">
            <v>I8-782-327</v>
          </cell>
          <cell r="I118" t="str">
            <v>26/11/98</v>
          </cell>
          <cell r="K118">
            <v>30148</v>
          </cell>
          <cell r="L118">
            <v>30148</v>
          </cell>
          <cell r="N118">
            <v>1</v>
          </cell>
          <cell r="O118">
            <v>30148</v>
          </cell>
          <cell r="P118">
            <v>36175</v>
          </cell>
          <cell r="Q118">
            <v>76</v>
          </cell>
        </row>
        <row r="119">
          <cell r="B119">
            <v>198</v>
          </cell>
          <cell r="C119" t="str">
            <v>P&amp;M-IND</v>
          </cell>
          <cell r="D119" t="str">
            <v>RF</v>
          </cell>
          <cell r="E119" t="str">
            <v>CIR</v>
          </cell>
          <cell r="F119" t="str">
            <v>SHAKEOUT HOIST</v>
          </cell>
          <cell r="G119" t="str">
            <v>SHIVAM HOOK &amp; TEST</v>
          </cell>
          <cell r="H119" t="str">
            <v>I8-741-018</v>
          </cell>
          <cell r="I119" t="str">
            <v>27/01/98</v>
          </cell>
          <cell r="K119">
            <v>259449</v>
          </cell>
          <cell r="L119">
            <v>259449</v>
          </cell>
          <cell r="N119">
            <v>5</v>
          </cell>
          <cell r="O119">
            <v>51889.8</v>
          </cell>
          <cell r="P119">
            <v>36216</v>
          </cell>
          <cell r="Q119">
            <v>35</v>
          </cell>
        </row>
        <row r="120">
          <cell r="B120">
            <v>123</v>
          </cell>
          <cell r="C120" t="str">
            <v>P&amp;M-IND</v>
          </cell>
          <cell r="D120" t="str">
            <v>RF</v>
          </cell>
          <cell r="E120" t="str">
            <v>CIR</v>
          </cell>
          <cell r="F120" t="str">
            <v>STACK HANDLING AND MOLTEN METAL POURING SYSTEM</v>
          </cell>
          <cell r="G120" t="str">
            <v>FAME PVT LTD</v>
          </cell>
          <cell r="H120" t="str">
            <v>I8-741-020</v>
          </cell>
          <cell r="I120" t="str">
            <v>28/01/99</v>
          </cell>
          <cell r="K120">
            <v>5273243</v>
          </cell>
          <cell r="L120">
            <v>5273243</v>
          </cell>
          <cell r="N120">
            <v>1</v>
          </cell>
          <cell r="O120">
            <v>5273243</v>
          </cell>
          <cell r="P120">
            <v>36211</v>
          </cell>
          <cell r="Q120">
            <v>40</v>
          </cell>
        </row>
        <row r="121">
          <cell r="B121">
            <v>182</v>
          </cell>
          <cell r="C121" t="str">
            <v>P&amp;M-IND</v>
          </cell>
          <cell r="D121" t="str">
            <v>RP</v>
          </cell>
          <cell r="E121" t="str">
            <v>CIR</v>
          </cell>
          <cell r="F121" t="str">
            <v>ELECTRONIC PISTON RING TESTER</v>
          </cell>
          <cell r="G121" t="str">
            <v>KUDALE INSTRUMENTS PVT LTD</v>
          </cell>
          <cell r="H121" t="str">
            <v>I8-787-323</v>
          </cell>
          <cell r="I121">
            <v>35987</v>
          </cell>
          <cell r="K121">
            <v>137513</v>
          </cell>
          <cell r="L121">
            <v>137513</v>
          </cell>
          <cell r="N121">
            <v>1</v>
          </cell>
          <cell r="O121">
            <v>137513</v>
          </cell>
          <cell r="P121">
            <v>36219</v>
          </cell>
          <cell r="Q121">
            <v>32</v>
          </cell>
        </row>
        <row r="122">
          <cell r="B122">
            <v>135</v>
          </cell>
          <cell r="C122" t="str">
            <v>P&amp;M-IND</v>
          </cell>
          <cell r="D122" t="str">
            <v>PAW</v>
          </cell>
          <cell r="E122" t="str">
            <v>CIR</v>
          </cell>
          <cell r="F122" t="str">
            <v>KENT OIL METER</v>
          </cell>
          <cell r="G122" t="str">
            <v>S S ENGINEERING INDUSTRIES</v>
          </cell>
          <cell r="H122" t="str">
            <v>I8-782-169</v>
          </cell>
          <cell r="I122" t="str">
            <v>15/06/98</v>
          </cell>
          <cell r="K122">
            <v>26684</v>
          </cell>
          <cell r="L122">
            <v>26684</v>
          </cell>
          <cell r="N122">
            <v>1</v>
          </cell>
          <cell r="O122">
            <v>26684</v>
          </cell>
          <cell r="P122">
            <v>36111</v>
          </cell>
          <cell r="Q122">
            <v>140</v>
          </cell>
        </row>
        <row r="123">
          <cell r="B123">
            <v>134</v>
          </cell>
          <cell r="C123" t="str">
            <v>P&amp;M-IND</v>
          </cell>
          <cell r="D123" t="str">
            <v>RP</v>
          </cell>
          <cell r="E123" t="str">
            <v>CIR</v>
          </cell>
          <cell r="F123" t="str">
            <v xml:space="preserve">HMT - DOUBLE DISC GRINDER </v>
          </cell>
          <cell r="G123" t="str">
            <v>HMT LTD</v>
          </cell>
          <cell r="H123" t="str">
            <v>I8-751-078</v>
          </cell>
          <cell r="I123" t="str">
            <v>31/03/98</v>
          </cell>
          <cell r="K123">
            <v>6608359</v>
          </cell>
          <cell r="L123">
            <v>6608359</v>
          </cell>
          <cell r="N123">
            <v>1</v>
          </cell>
          <cell r="O123">
            <v>6608359</v>
          </cell>
          <cell r="P123">
            <v>36127</v>
          </cell>
          <cell r="Q123">
            <v>124</v>
          </cell>
        </row>
        <row r="124">
          <cell r="B124">
            <v>199</v>
          </cell>
          <cell r="C124" t="str">
            <v>P&amp;M-IND</v>
          </cell>
          <cell r="D124" t="str">
            <v>RF</v>
          </cell>
          <cell r="E124" t="str">
            <v>CIR</v>
          </cell>
          <cell r="F124" t="str">
            <v>ADDITIVE HOIST FOR SAND PLANT</v>
          </cell>
          <cell r="G124" t="str">
            <v>SHIVAM HOOK &amp; TEST</v>
          </cell>
          <cell r="H124" t="str">
            <v>I7-743-169</v>
          </cell>
          <cell r="I124">
            <v>35774</v>
          </cell>
          <cell r="K124">
            <v>95868</v>
          </cell>
          <cell r="L124">
            <v>95868</v>
          </cell>
          <cell r="N124">
            <v>1</v>
          </cell>
          <cell r="O124">
            <v>95868</v>
          </cell>
          <cell r="P124">
            <v>36218</v>
          </cell>
          <cell r="Q124">
            <v>33</v>
          </cell>
        </row>
        <row r="125">
          <cell r="B125">
            <v>202</v>
          </cell>
          <cell r="C125" t="str">
            <v>P&amp;M-IND</v>
          </cell>
          <cell r="D125" t="str">
            <v>CPPR</v>
          </cell>
          <cell r="E125" t="str">
            <v>CIR</v>
          </cell>
          <cell r="F125" t="str">
            <v>CHROME PLATING TANK</v>
          </cell>
          <cell r="G125" t="str">
            <v>AWAL ENGINEERS PVT LTD</v>
          </cell>
          <cell r="H125" t="str">
            <v>I8-751-265</v>
          </cell>
          <cell r="I125">
            <v>35924</v>
          </cell>
          <cell r="K125">
            <v>103622</v>
          </cell>
          <cell r="L125">
            <v>103622</v>
          </cell>
          <cell r="N125">
            <v>1</v>
          </cell>
          <cell r="O125">
            <v>103622</v>
          </cell>
          <cell r="P125">
            <v>36217</v>
          </cell>
          <cell r="Q125">
            <v>34</v>
          </cell>
        </row>
        <row r="126">
          <cell r="B126">
            <v>170</v>
          </cell>
          <cell r="C126" t="str">
            <v>P&amp;M-IND</v>
          </cell>
          <cell r="D126" t="str">
            <v>RP</v>
          </cell>
          <cell r="E126" t="str">
            <v>CIR</v>
          </cell>
          <cell r="F126" t="str">
            <v>ID GROOVING MACHINE</v>
          </cell>
          <cell r="G126" t="str">
            <v>TICO MACHINES PVT. LTD.</v>
          </cell>
          <cell r="H126" t="str">
            <v>I8-751-203</v>
          </cell>
          <cell r="I126" t="str">
            <v>29/12/97</v>
          </cell>
          <cell r="K126">
            <v>2884626</v>
          </cell>
          <cell r="L126">
            <v>2884626</v>
          </cell>
          <cell r="N126">
            <v>2</v>
          </cell>
          <cell r="O126">
            <v>1442313</v>
          </cell>
          <cell r="P126">
            <v>36106</v>
          </cell>
          <cell r="Q126">
            <v>145</v>
          </cell>
        </row>
        <row r="127">
          <cell r="B127">
            <v>212</v>
          </cell>
          <cell r="C127" t="str">
            <v>P&amp;M-IND</v>
          </cell>
          <cell r="D127" t="str">
            <v>RF</v>
          </cell>
          <cell r="E127" t="str">
            <v>CIR</v>
          </cell>
          <cell r="F127" t="str">
            <v>INDUCTION MELTING FURNACE</v>
          </cell>
          <cell r="G127" t="str">
            <v>PILLAR INDUCTION INDIA LTD</v>
          </cell>
          <cell r="H127" t="str">
            <v>I8-751-008</v>
          </cell>
          <cell r="I127">
            <v>35947</v>
          </cell>
          <cell r="K127">
            <v>4024935</v>
          </cell>
          <cell r="L127">
            <v>4024935</v>
          </cell>
          <cell r="N127">
            <v>1</v>
          </cell>
          <cell r="O127">
            <v>4024935</v>
          </cell>
          <cell r="P127">
            <v>36210</v>
          </cell>
          <cell r="Q127">
            <v>41</v>
          </cell>
        </row>
        <row r="128">
          <cell r="B128">
            <v>173</v>
          </cell>
          <cell r="C128" t="str">
            <v>P&amp;M-IND</v>
          </cell>
          <cell r="D128" t="str">
            <v>RP</v>
          </cell>
          <cell r="E128" t="str">
            <v>CIR</v>
          </cell>
          <cell r="F128" t="str">
            <v>GAP GRINDING MACHINE</v>
          </cell>
          <cell r="G128" t="str">
            <v>HMT LTD</v>
          </cell>
          <cell r="H128" t="str">
            <v>I8-751-159</v>
          </cell>
          <cell r="I128">
            <v>35952</v>
          </cell>
          <cell r="K128">
            <v>1690832</v>
          </cell>
          <cell r="L128">
            <v>1690832</v>
          </cell>
          <cell r="N128">
            <v>1</v>
          </cell>
          <cell r="O128">
            <v>1690832</v>
          </cell>
          <cell r="P128">
            <v>36115</v>
          </cell>
          <cell r="Q128">
            <v>136</v>
          </cell>
        </row>
        <row r="129">
          <cell r="B129">
            <v>185</v>
          </cell>
          <cell r="C129" t="str">
            <v>P&amp;M-IND</v>
          </cell>
          <cell r="D129" t="str">
            <v>RF</v>
          </cell>
          <cell r="E129" t="str">
            <v>CIR</v>
          </cell>
          <cell r="F129" t="str">
            <v>STACK ALIGNMENT FIXTURE</v>
          </cell>
          <cell r="G129" t="str">
            <v>EXCEL MACHINE TOOLS</v>
          </cell>
          <cell r="H129" t="str">
            <v>I8-741-136</v>
          </cell>
          <cell r="I129" t="str">
            <v>16/05/98</v>
          </cell>
          <cell r="K129">
            <v>129022</v>
          </cell>
          <cell r="L129">
            <v>129022</v>
          </cell>
          <cell r="N129">
            <v>3</v>
          </cell>
          <cell r="O129">
            <v>43007.333333333336</v>
          </cell>
          <cell r="P129">
            <v>36201</v>
          </cell>
          <cell r="Q129">
            <v>50</v>
          </cell>
        </row>
        <row r="130">
          <cell r="B130">
            <v>133</v>
          </cell>
          <cell r="C130" t="str">
            <v>P&amp;M-IND</v>
          </cell>
          <cell r="D130" t="str">
            <v>RF</v>
          </cell>
          <cell r="E130" t="str">
            <v>CIR</v>
          </cell>
          <cell r="F130" t="str">
            <v>DRILLING MACHINE - BDM/RC-EIFCFO</v>
          </cell>
          <cell r="G130" t="str">
            <v>ZEN INTERNATIONAL</v>
          </cell>
          <cell r="H130" t="str">
            <v>I8-741-261</v>
          </cell>
          <cell r="I130">
            <v>35835</v>
          </cell>
          <cell r="K130">
            <v>21466</v>
          </cell>
          <cell r="L130">
            <v>21466</v>
          </cell>
          <cell r="N130">
            <v>1</v>
          </cell>
          <cell r="O130">
            <v>21466</v>
          </cell>
          <cell r="P130">
            <v>36129</v>
          </cell>
          <cell r="Q130">
            <v>122</v>
          </cell>
        </row>
        <row r="131">
          <cell r="B131">
            <v>131</v>
          </cell>
          <cell r="C131" t="str">
            <v>P&amp;M-IND</v>
          </cell>
          <cell r="D131" t="str">
            <v>RF</v>
          </cell>
          <cell r="E131" t="str">
            <v>CIR</v>
          </cell>
          <cell r="F131" t="str">
            <v>RECTIFIER (HRSSROO)</v>
          </cell>
          <cell r="G131" t="str">
            <v>OM PRAKASH SEHGAL &amp; CO</v>
          </cell>
          <cell r="H131" t="str">
            <v>I8-741-261</v>
          </cell>
          <cell r="I131">
            <v>35835</v>
          </cell>
          <cell r="K131">
            <v>67467</v>
          </cell>
          <cell r="L131">
            <v>67467</v>
          </cell>
          <cell r="N131">
            <v>1</v>
          </cell>
          <cell r="O131">
            <v>67467</v>
          </cell>
          <cell r="P131">
            <v>36129</v>
          </cell>
          <cell r="Q131">
            <v>122</v>
          </cell>
        </row>
        <row r="132">
          <cell r="B132">
            <v>196</v>
          </cell>
          <cell r="C132" t="str">
            <v>P&amp;M-IND</v>
          </cell>
          <cell r="D132" t="str">
            <v>RF</v>
          </cell>
          <cell r="E132" t="str">
            <v>CIR</v>
          </cell>
          <cell r="F132" t="str">
            <v xml:space="preserve">CHAIN HOIST </v>
          </cell>
          <cell r="G132" t="str">
            <v>SHIVAM HOOK &amp; TEST</v>
          </cell>
          <cell r="H132" t="str">
            <v>I8-741-020</v>
          </cell>
          <cell r="I132" t="str">
            <v>28/04/98</v>
          </cell>
          <cell r="K132">
            <v>615322</v>
          </cell>
          <cell r="L132">
            <v>615322</v>
          </cell>
          <cell r="N132">
            <v>10</v>
          </cell>
          <cell r="O132">
            <v>61532.2</v>
          </cell>
          <cell r="P132">
            <v>36216</v>
          </cell>
          <cell r="Q132">
            <v>35</v>
          </cell>
        </row>
        <row r="133">
          <cell r="B133">
            <v>158</v>
          </cell>
          <cell r="C133" t="str">
            <v>P&amp;M-IND</v>
          </cell>
          <cell r="D133" t="str">
            <v>PAW</v>
          </cell>
          <cell r="E133" t="str">
            <v>CIR</v>
          </cell>
          <cell r="F133" t="str">
            <v>FRP COOLING TOWER</v>
          </cell>
          <cell r="G133" t="str">
            <v>MIHIR ENGINEERS LTD</v>
          </cell>
          <cell r="H133" t="str">
            <v>I7-782-135</v>
          </cell>
          <cell r="I133">
            <v>35439</v>
          </cell>
          <cell r="K133">
            <v>475518</v>
          </cell>
          <cell r="L133">
            <v>475518</v>
          </cell>
          <cell r="N133">
            <v>1</v>
          </cell>
          <cell r="O133">
            <v>475518</v>
          </cell>
          <cell r="P133">
            <v>36164</v>
          </cell>
          <cell r="Q133">
            <v>87</v>
          </cell>
        </row>
        <row r="134">
          <cell r="B134">
            <v>38</v>
          </cell>
          <cell r="C134" t="str">
            <v>P&amp;M-IND</v>
          </cell>
          <cell r="D134" t="str">
            <v>RP</v>
          </cell>
          <cell r="E134" t="str">
            <v>CIR</v>
          </cell>
          <cell r="F134" t="str">
            <v>ACE CNC CHUCKER (SPM) M/C</v>
          </cell>
          <cell r="G134" t="str">
            <v>ACE DESIGNERS</v>
          </cell>
          <cell r="H134" t="str">
            <v>I8-751-025</v>
          </cell>
          <cell r="I134">
            <v>35838</v>
          </cell>
          <cell r="J134">
            <v>1972250</v>
          </cell>
          <cell r="K134">
            <v>31194</v>
          </cell>
          <cell r="L134">
            <v>2003444</v>
          </cell>
          <cell r="N134">
            <v>1</v>
          </cell>
          <cell r="O134">
            <v>2003444</v>
          </cell>
          <cell r="P134">
            <v>36054</v>
          </cell>
          <cell r="Q134">
            <v>197</v>
          </cell>
        </row>
        <row r="135">
          <cell r="B135">
            <v>42</v>
          </cell>
          <cell r="C135" t="str">
            <v>P&amp;M-IND</v>
          </cell>
          <cell r="D135" t="str">
            <v>RP</v>
          </cell>
          <cell r="E135" t="str">
            <v>CIR</v>
          </cell>
          <cell r="F135" t="str">
            <v>FILTERATION SYSTEM FOR SEMIFINISH GRINDER</v>
          </cell>
          <cell r="G135" t="str">
            <v>SPAN ASSOCIATES</v>
          </cell>
          <cell r="H135" t="str">
            <v>I8-751-086</v>
          </cell>
          <cell r="I135">
            <v>35891</v>
          </cell>
          <cell r="J135">
            <v>263567</v>
          </cell>
          <cell r="K135">
            <v>4169</v>
          </cell>
          <cell r="L135">
            <v>267736</v>
          </cell>
          <cell r="N135">
            <v>1</v>
          </cell>
          <cell r="O135">
            <v>267736</v>
          </cell>
          <cell r="P135">
            <v>36047</v>
          </cell>
          <cell r="Q135">
            <v>204</v>
          </cell>
        </row>
        <row r="136">
          <cell r="B136">
            <v>44</v>
          </cell>
          <cell r="C136" t="str">
            <v>P&amp;M-IND</v>
          </cell>
          <cell r="D136" t="str">
            <v>RP</v>
          </cell>
          <cell r="E136" t="str">
            <v>CIR</v>
          </cell>
          <cell r="F136" t="str">
            <v>COMPACT BAND FILTERATION SYSTEM</v>
          </cell>
          <cell r="G136" t="str">
            <v>SPAN ASSOCIATES</v>
          </cell>
          <cell r="H136" t="str">
            <v>I8-751-040</v>
          </cell>
          <cell r="I136">
            <v>35843</v>
          </cell>
          <cell r="J136">
            <v>71738</v>
          </cell>
          <cell r="K136">
            <v>1135</v>
          </cell>
          <cell r="L136">
            <v>72873</v>
          </cell>
          <cell r="N136">
            <v>1</v>
          </cell>
          <cell r="O136">
            <v>72873</v>
          </cell>
          <cell r="P136">
            <v>36047</v>
          </cell>
          <cell r="Q136">
            <v>204</v>
          </cell>
        </row>
        <row r="137">
          <cell r="B137">
            <v>11</v>
          </cell>
          <cell r="C137" t="str">
            <v>P&amp;M-IND</v>
          </cell>
          <cell r="D137" t="str">
            <v>RP</v>
          </cell>
          <cell r="E137" t="str">
            <v>CIR</v>
          </cell>
          <cell r="F137" t="str">
            <v>ACE CNC CHUCKER (SPM) M/C</v>
          </cell>
          <cell r="G137" t="str">
            <v>ACE DESIGNERS</v>
          </cell>
          <cell r="H137" t="str">
            <v>I8-751-025</v>
          </cell>
          <cell r="I137">
            <v>35838</v>
          </cell>
          <cell r="J137">
            <v>1970750</v>
          </cell>
          <cell r="K137">
            <v>21569</v>
          </cell>
          <cell r="L137">
            <v>1992319</v>
          </cell>
          <cell r="N137">
            <v>1</v>
          </cell>
          <cell r="O137">
            <v>1992319</v>
          </cell>
          <cell r="P137">
            <v>36068</v>
          </cell>
          <cell r="Q137">
            <v>183</v>
          </cell>
        </row>
        <row r="138">
          <cell r="B138">
            <v>45</v>
          </cell>
          <cell r="C138" t="str">
            <v>P&amp;M-IND</v>
          </cell>
          <cell r="D138" t="str">
            <v>RP</v>
          </cell>
          <cell r="E138" t="str">
            <v>CIR</v>
          </cell>
          <cell r="F138" t="str">
            <v>MAGNATIC SEPARATOR ASSEMBLY FOR CAM TR</v>
          </cell>
          <cell r="G138" t="str">
            <v>SPAN ASSOCIATES</v>
          </cell>
          <cell r="H138" t="str">
            <v>I8-751-040</v>
          </cell>
          <cell r="I138">
            <v>35843</v>
          </cell>
          <cell r="J138">
            <v>35752</v>
          </cell>
          <cell r="K138">
            <v>565</v>
          </cell>
          <cell r="L138">
            <v>36317</v>
          </cell>
          <cell r="N138">
            <v>1</v>
          </cell>
          <cell r="O138">
            <v>36317</v>
          </cell>
          <cell r="P138">
            <v>36047</v>
          </cell>
          <cell r="Q138">
            <v>204</v>
          </cell>
        </row>
        <row r="139">
          <cell r="B139">
            <v>159</v>
          </cell>
          <cell r="C139" t="str">
            <v>P&amp;M-IND</v>
          </cell>
          <cell r="D139" t="str">
            <v>WE</v>
          </cell>
          <cell r="E139" t="str">
            <v>CIR</v>
          </cell>
          <cell r="F139" t="str">
            <v>ELECTROSTATIC SCALE CONTROL SYSTEM</v>
          </cell>
          <cell r="G139" t="str">
            <v>AKAR IMPEX</v>
          </cell>
          <cell r="H139" t="str">
            <v>I8-782-169</v>
          </cell>
          <cell r="I139" t="str">
            <v>15/06/98</v>
          </cell>
          <cell r="K139">
            <v>120896</v>
          </cell>
          <cell r="L139">
            <v>120896</v>
          </cell>
          <cell r="N139">
            <v>1</v>
          </cell>
          <cell r="O139">
            <v>120896</v>
          </cell>
          <cell r="P139">
            <v>36042</v>
          </cell>
          <cell r="Q139">
            <v>209</v>
          </cell>
        </row>
        <row r="140">
          <cell r="B140">
            <v>49</v>
          </cell>
          <cell r="C140" t="str">
            <v>P&amp;M-IND</v>
          </cell>
          <cell r="D140" t="str">
            <v>RP</v>
          </cell>
          <cell r="E140" t="str">
            <v>CIR</v>
          </cell>
          <cell r="F140" t="str">
            <v>FILTERATION SYSTEM FOR R GRINDERS</v>
          </cell>
          <cell r="G140" t="str">
            <v>SPAN ASSOCIATES</v>
          </cell>
          <cell r="H140" t="str">
            <v>I8-751-114</v>
          </cell>
          <cell r="I140">
            <v>35914</v>
          </cell>
          <cell r="J140">
            <v>52260</v>
          </cell>
          <cell r="K140">
            <v>827</v>
          </cell>
          <cell r="L140">
            <v>53087</v>
          </cell>
          <cell r="N140">
            <v>1</v>
          </cell>
          <cell r="O140">
            <v>53087</v>
          </cell>
          <cell r="P140">
            <v>36047</v>
          </cell>
          <cell r="Q140">
            <v>204</v>
          </cell>
        </row>
        <row r="141">
          <cell r="B141">
            <v>57</v>
          </cell>
          <cell r="C141" t="str">
            <v>P&amp;M-IND</v>
          </cell>
          <cell r="D141" t="str">
            <v>CPPR</v>
          </cell>
          <cell r="E141" t="str">
            <v>CIR</v>
          </cell>
          <cell r="F141" t="str">
            <v>EXHAUST FANS</v>
          </cell>
          <cell r="G141" t="str">
            <v>SINGHAL ELECTRICALS</v>
          </cell>
          <cell r="H141" t="str">
            <v>I8-782-146</v>
          </cell>
          <cell r="I141">
            <v>35942</v>
          </cell>
          <cell r="J141">
            <v>36176</v>
          </cell>
          <cell r="K141">
            <v>396</v>
          </cell>
          <cell r="L141">
            <v>36572</v>
          </cell>
          <cell r="N141">
            <v>6</v>
          </cell>
          <cell r="O141">
            <v>6095.333333333333</v>
          </cell>
          <cell r="P141">
            <v>36040</v>
          </cell>
          <cell r="Q141">
            <v>211</v>
          </cell>
        </row>
        <row r="142">
          <cell r="B142">
            <v>43</v>
          </cell>
          <cell r="C142" t="str">
            <v>P&amp;M-IND</v>
          </cell>
          <cell r="D142" t="str">
            <v>RP</v>
          </cell>
          <cell r="E142" t="str">
            <v>CIR</v>
          </cell>
          <cell r="F142" t="str">
            <v>FILTERATION SYSTEM FOR CAM TURNING</v>
          </cell>
          <cell r="G142" t="str">
            <v>SPAN ASSOCIATES</v>
          </cell>
          <cell r="H142" t="str">
            <v>I8-751-086</v>
          </cell>
          <cell r="I142">
            <v>35891</v>
          </cell>
          <cell r="J142">
            <v>166366</v>
          </cell>
          <cell r="K142">
            <v>2632</v>
          </cell>
          <cell r="L142">
            <v>168998</v>
          </cell>
          <cell r="N142">
            <v>1</v>
          </cell>
          <cell r="O142">
            <v>168998</v>
          </cell>
          <cell r="P142">
            <v>36047</v>
          </cell>
          <cell r="Q142">
            <v>204</v>
          </cell>
        </row>
        <row r="143">
          <cell r="B143">
            <v>67</v>
          </cell>
          <cell r="C143" t="str">
            <v>P&amp;M-IND</v>
          </cell>
          <cell r="D143" t="str">
            <v>RP</v>
          </cell>
          <cell r="E143" t="str">
            <v>CIR</v>
          </cell>
          <cell r="F143" t="str">
            <v>GAP GRINDING MACHINE</v>
          </cell>
          <cell r="G143" t="str">
            <v>HMT LTD</v>
          </cell>
          <cell r="H143" t="str">
            <v>I7-751-197</v>
          </cell>
          <cell r="I143">
            <v>35787</v>
          </cell>
          <cell r="J143">
            <v>1717055</v>
          </cell>
          <cell r="K143">
            <v>27157</v>
          </cell>
          <cell r="L143">
            <v>1744212</v>
          </cell>
          <cell r="N143">
            <v>1</v>
          </cell>
          <cell r="O143">
            <v>1744212</v>
          </cell>
          <cell r="P143">
            <v>36047</v>
          </cell>
          <cell r="Q143">
            <v>204</v>
          </cell>
        </row>
        <row r="144">
          <cell r="B144">
            <v>48</v>
          </cell>
          <cell r="C144" t="str">
            <v>P&amp;M-IND</v>
          </cell>
          <cell r="D144" t="str">
            <v>RP</v>
          </cell>
          <cell r="E144" t="str">
            <v>CIR</v>
          </cell>
          <cell r="F144" t="str">
            <v>FILTERATION SYSTEM FOR PRE CONVEYOR</v>
          </cell>
          <cell r="G144" t="str">
            <v>SPAN ASSOCIATES</v>
          </cell>
          <cell r="H144" t="str">
            <v>I8-751-114</v>
          </cell>
          <cell r="I144">
            <v>35914</v>
          </cell>
          <cell r="J144">
            <v>802340</v>
          </cell>
          <cell r="K144">
            <v>12690</v>
          </cell>
          <cell r="L144">
            <v>815030</v>
          </cell>
          <cell r="N144">
            <v>1</v>
          </cell>
          <cell r="O144">
            <v>815030</v>
          </cell>
          <cell r="P144">
            <v>36047</v>
          </cell>
          <cell r="Q144">
            <v>204</v>
          </cell>
        </row>
        <row r="145">
          <cell r="B145">
            <v>115</v>
          </cell>
          <cell r="C145" t="str">
            <v>P&amp;M-IND</v>
          </cell>
          <cell r="D145" t="str">
            <v>RP</v>
          </cell>
          <cell r="E145" t="str">
            <v>CIR</v>
          </cell>
          <cell r="F145" t="str">
            <v>MAGNETIC SEPARATOR</v>
          </cell>
          <cell r="G145" t="str">
            <v>SPAN ASSOCIATES</v>
          </cell>
          <cell r="H145" t="str">
            <v>I8-751-040</v>
          </cell>
          <cell r="I145">
            <v>35843</v>
          </cell>
          <cell r="J145">
            <v>34806</v>
          </cell>
          <cell r="K145">
            <v>550</v>
          </cell>
          <cell r="L145">
            <v>35356</v>
          </cell>
          <cell r="N145">
            <v>1</v>
          </cell>
          <cell r="O145">
            <v>35356</v>
          </cell>
          <cell r="P145">
            <v>36047</v>
          </cell>
          <cell r="Q145">
            <v>204</v>
          </cell>
        </row>
        <row r="146">
          <cell r="B146">
            <v>37</v>
          </cell>
          <cell r="C146" t="str">
            <v>P&amp;M-IND</v>
          </cell>
          <cell r="D146" t="str">
            <v>PAW</v>
          </cell>
          <cell r="E146" t="str">
            <v>CIR</v>
          </cell>
          <cell r="F146" t="str">
            <v>DISTRIBUTION TRANSFORMER</v>
          </cell>
          <cell r="G146" t="str">
            <v>VOLTAMP TRANSFORMERS LTD</v>
          </cell>
          <cell r="H146" t="str">
            <v>I8-782-038</v>
          </cell>
          <cell r="I146">
            <v>35838</v>
          </cell>
          <cell r="J146">
            <v>894832</v>
          </cell>
          <cell r="K146">
            <v>318612</v>
          </cell>
          <cell r="L146">
            <v>1213444</v>
          </cell>
          <cell r="N146">
            <v>1</v>
          </cell>
          <cell r="O146">
            <v>1213444</v>
          </cell>
          <cell r="P146">
            <v>36040</v>
          </cell>
          <cell r="Q146">
            <v>211</v>
          </cell>
        </row>
        <row r="147">
          <cell r="B147">
            <v>111</v>
          </cell>
          <cell r="C147" t="str">
            <v>P&amp;M-IND</v>
          </cell>
          <cell r="D147" t="str">
            <v>WE</v>
          </cell>
          <cell r="E147" t="str">
            <v>CIR</v>
          </cell>
          <cell r="F147" t="str">
            <v>AIR FILTER KIT</v>
          </cell>
          <cell r="G147" t="str">
            <v>GHAZIABAD ENGINEERS &amp; MACHINES P LTD</v>
          </cell>
          <cell r="H147" t="str">
            <v>I7-782-151</v>
          </cell>
          <cell r="I147">
            <v>35693</v>
          </cell>
          <cell r="J147">
            <v>44958</v>
          </cell>
          <cell r="K147">
            <v>492</v>
          </cell>
          <cell r="L147">
            <v>45450</v>
          </cell>
          <cell r="N147">
            <v>4</v>
          </cell>
          <cell r="O147">
            <v>11362.5</v>
          </cell>
          <cell r="P147">
            <v>35943</v>
          </cell>
          <cell r="Q147">
            <v>308</v>
          </cell>
        </row>
        <row r="148">
          <cell r="B148">
            <v>84</v>
          </cell>
          <cell r="C148" t="str">
            <v>P&amp;M-IND</v>
          </cell>
          <cell r="D148" t="str">
            <v>RP</v>
          </cell>
          <cell r="E148" t="str">
            <v>CIR</v>
          </cell>
          <cell r="F148" t="str">
            <v>SURTRONIC 3 SURFACE FINISH TESTING M/C</v>
          </cell>
          <cell r="G148" t="str">
            <v>MACHINE TOOLS INDIA LTD</v>
          </cell>
          <cell r="H148" t="str">
            <v>I8-751-140</v>
          </cell>
          <cell r="I148">
            <v>35939</v>
          </cell>
          <cell r="J148">
            <v>156000</v>
          </cell>
          <cell r="K148">
            <v>1707</v>
          </cell>
          <cell r="L148">
            <v>157707</v>
          </cell>
          <cell r="N148">
            <v>1</v>
          </cell>
          <cell r="O148">
            <v>157707</v>
          </cell>
          <cell r="P148">
            <v>35992</v>
          </cell>
          <cell r="Q148">
            <v>259</v>
          </cell>
        </row>
        <row r="149">
          <cell r="B149">
            <v>105</v>
          </cell>
          <cell r="C149" t="str">
            <v>P&amp;M-IND</v>
          </cell>
          <cell r="D149" t="str">
            <v>WE</v>
          </cell>
          <cell r="E149" t="str">
            <v>CIR</v>
          </cell>
          <cell r="F149" t="str">
            <v>FRP COOLING TOWER</v>
          </cell>
          <cell r="G149" t="str">
            <v>MIHIR ENGINEERS LTD</v>
          </cell>
          <cell r="H149" t="str">
            <v>I7-782-151</v>
          </cell>
          <cell r="I149">
            <v>36058</v>
          </cell>
          <cell r="J149">
            <v>153806</v>
          </cell>
          <cell r="K149">
            <v>1683</v>
          </cell>
          <cell r="L149">
            <v>155489</v>
          </cell>
          <cell r="N149">
            <v>1</v>
          </cell>
          <cell r="O149">
            <v>155489</v>
          </cell>
          <cell r="P149">
            <v>35943</v>
          </cell>
          <cell r="Q149">
            <v>308</v>
          </cell>
        </row>
        <row r="150">
          <cell r="B150">
            <v>107</v>
          </cell>
          <cell r="C150" t="str">
            <v>P&amp;M-IND</v>
          </cell>
          <cell r="D150" t="str">
            <v>WE</v>
          </cell>
          <cell r="E150" t="str">
            <v>CIR</v>
          </cell>
          <cell r="F150" t="str">
            <v>AUTOMATIC BATTERIES</v>
          </cell>
          <cell r="G150" t="str">
            <v>VAISHALI ENTERPRISES</v>
          </cell>
          <cell r="H150" t="str">
            <v>I7-782-151</v>
          </cell>
          <cell r="I150">
            <v>36058</v>
          </cell>
          <cell r="J150">
            <v>52130</v>
          </cell>
          <cell r="K150">
            <v>571</v>
          </cell>
          <cell r="L150">
            <v>52701</v>
          </cell>
          <cell r="N150">
            <v>8</v>
          </cell>
          <cell r="O150">
            <v>6587.625</v>
          </cell>
          <cell r="P150">
            <v>35943</v>
          </cell>
          <cell r="Q150">
            <v>308</v>
          </cell>
        </row>
        <row r="151">
          <cell r="B151">
            <v>58</v>
          </cell>
          <cell r="C151" t="str">
            <v>P&amp;M-IND</v>
          </cell>
          <cell r="D151" t="str">
            <v>RP</v>
          </cell>
          <cell r="E151" t="str">
            <v>CIR</v>
          </cell>
          <cell r="F151" t="str">
            <v>FILTERATION SYSTEM FOR HONNING M/C</v>
          </cell>
          <cell r="G151" t="str">
            <v>SPAN ASSOCIATES</v>
          </cell>
          <cell r="H151" t="str">
            <v>I8-751-086</v>
          </cell>
          <cell r="I151">
            <v>35891</v>
          </cell>
          <cell r="J151">
            <v>323641</v>
          </cell>
          <cell r="K151">
            <v>5119</v>
          </cell>
          <cell r="L151">
            <v>328760</v>
          </cell>
          <cell r="N151">
            <v>1</v>
          </cell>
          <cell r="O151">
            <v>328760</v>
          </cell>
          <cell r="P151">
            <v>36047</v>
          </cell>
          <cell r="Q151">
            <v>204</v>
          </cell>
        </row>
        <row r="152">
          <cell r="B152">
            <v>109</v>
          </cell>
          <cell r="C152" t="str">
            <v>P&amp;M-IND</v>
          </cell>
          <cell r="D152" t="str">
            <v>WE</v>
          </cell>
          <cell r="E152" t="str">
            <v>CIR</v>
          </cell>
          <cell r="F152" t="str">
            <v>KENT OIL METER</v>
          </cell>
          <cell r="G152" t="str">
            <v>S.S.APPLIANCES</v>
          </cell>
          <cell r="H152" t="str">
            <v>I7-782-151</v>
          </cell>
          <cell r="I152">
            <v>35693</v>
          </cell>
          <cell r="J152">
            <v>43657</v>
          </cell>
          <cell r="K152">
            <v>478</v>
          </cell>
          <cell r="L152">
            <v>44135</v>
          </cell>
          <cell r="N152">
            <v>1</v>
          </cell>
          <cell r="O152">
            <v>44135</v>
          </cell>
          <cell r="P152">
            <v>35943</v>
          </cell>
          <cell r="Q152">
            <v>308</v>
          </cell>
        </row>
        <row r="153">
          <cell r="B153">
            <v>73</v>
          </cell>
          <cell r="C153" t="str">
            <v>P&amp;M-IND</v>
          </cell>
          <cell r="D153" t="str">
            <v>WE</v>
          </cell>
          <cell r="E153" t="str">
            <v>CIR</v>
          </cell>
          <cell r="F153" t="str">
            <v>EXHAUST FANS</v>
          </cell>
          <cell r="G153" t="str">
            <v>SINGHAL ELECTRICALS</v>
          </cell>
          <cell r="H153" t="str">
            <v>I7-782-151</v>
          </cell>
          <cell r="I153">
            <v>35693</v>
          </cell>
          <cell r="J153">
            <v>53400</v>
          </cell>
          <cell r="K153">
            <v>584</v>
          </cell>
          <cell r="L153">
            <v>53984</v>
          </cell>
          <cell r="N153">
            <v>4</v>
          </cell>
          <cell r="O153">
            <v>13496</v>
          </cell>
          <cell r="P153">
            <v>36006</v>
          </cell>
          <cell r="Q153">
            <v>245</v>
          </cell>
        </row>
        <row r="154">
          <cell r="B154">
            <v>72</v>
          </cell>
          <cell r="C154" t="str">
            <v>P&amp;M-IND</v>
          </cell>
          <cell r="D154" t="str">
            <v>RP</v>
          </cell>
          <cell r="E154" t="str">
            <v>CIR</v>
          </cell>
          <cell r="F154" t="str">
            <v>GAP GRINDING MACHINE</v>
          </cell>
          <cell r="G154" t="str">
            <v>HMT LTD</v>
          </cell>
          <cell r="H154" t="str">
            <v>I7-751-197</v>
          </cell>
          <cell r="I154">
            <v>35787</v>
          </cell>
          <cell r="J154">
            <v>1668042</v>
          </cell>
          <cell r="K154">
            <v>18256</v>
          </cell>
          <cell r="L154">
            <v>1686298</v>
          </cell>
          <cell r="N154">
            <v>1</v>
          </cell>
          <cell r="O154">
            <v>1686298</v>
          </cell>
          <cell r="P154">
            <v>36003</v>
          </cell>
          <cell r="Q154">
            <v>248</v>
          </cell>
        </row>
        <row r="155">
          <cell r="B155">
            <v>78</v>
          </cell>
          <cell r="C155" t="str">
            <v>P&amp;M-IND</v>
          </cell>
          <cell r="D155" t="str">
            <v>CPPR</v>
          </cell>
          <cell r="E155" t="str">
            <v>CIR</v>
          </cell>
          <cell r="F155" t="str">
            <v>EXHAUST FANS</v>
          </cell>
          <cell r="G155" t="str">
            <v>SINGHAL ELECTRICALS</v>
          </cell>
          <cell r="H155" t="str">
            <v>I8-782-146</v>
          </cell>
          <cell r="I155">
            <v>35942</v>
          </cell>
          <cell r="J155">
            <v>24117</v>
          </cell>
          <cell r="K155">
            <v>264</v>
          </cell>
          <cell r="L155">
            <v>24381</v>
          </cell>
          <cell r="N155">
            <v>4</v>
          </cell>
          <cell r="O155">
            <v>6095.25</v>
          </cell>
          <cell r="P155">
            <v>36006</v>
          </cell>
          <cell r="Q155">
            <v>245</v>
          </cell>
        </row>
        <row r="156">
          <cell r="B156">
            <v>114</v>
          </cell>
          <cell r="C156" t="str">
            <v>P&amp;M-IND</v>
          </cell>
          <cell r="D156" t="str">
            <v>RP</v>
          </cell>
          <cell r="E156" t="str">
            <v>CIR</v>
          </cell>
          <cell r="F156" t="str">
            <v>FILTERATION SYSTEM FOR NESSEI GRINDER</v>
          </cell>
          <cell r="G156" t="str">
            <v>SPAN ASSOCIATES</v>
          </cell>
          <cell r="H156" t="str">
            <v>I8-751-086</v>
          </cell>
          <cell r="I156">
            <v>35891</v>
          </cell>
          <cell r="J156">
            <v>264966</v>
          </cell>
          <cell r="K156">
            <v>4190</v>
          </cell>
          <cell r="L156">
            <v>269156</v>
          </cell>
          <cell r="N156">
            <v>1</v>
          </cell>
          <cell r="O156">
            <v>269156</v>
          </cell>
          <cell r="P156">
            <v>36047</v>
          </cell>
          <cell r="Q156">
            <v>204</v>
          </cell>
        </row>
        <row r="157">
          <cell r="B157">
            <v>143</v>
          </cell>
          <cell r="C157" t="str">
            <v>P&amp;M-IND</v>
          </cell>
          <cell r="D157" t="str">
            <v>RP</v>
          </cell>
          <cell r="E157" t="str">
            <v>CIR</v>
          </cell>
          <cell r="F157" t="str">
            <v>MANDREL CLAMPING MACHINE</v>
          </cell>
          <cell r="G157" t="str">
            <v>SRB MACHINES PVT LTD</v>
          </cell>
          <cell r="H157" t="str">
            <v>I8-751-105</v>
          </cell>
          <cell r="I157" t="str">
            <v>20.04.98</v>
          </cell>
          <cell r="K157">
            <v>696482</v>
          </cell>
          <cell r="L157">
            <v>696482</v>
          </cell>
          <cell r="N157">
            <v>1</v>
          </cell>
          <cell r="O157">
            <v>696482</v>
          </cell>
          <cell r="P157">
            <v>36216</v>
          </cell>
          <cell r="Q157">
            <v>35</v>
          </cell>
        </row>
        <row r="158">
          <cell r="B158">
            <v>3</v>
          </cell>
          <cell r="C158" t="str">
            <v>P&amp;M-IND</v>
          </cell>
          <cell r="D158" t="str">
            <v>RP</v>
          </cell>
          <cell r="E158" t="str">
            <v>CIR</v>
          </cell>
          <cell r="F158" t="str">
            <v>TWIN SPINDLE SLOTTING M/C</v>
          </cell>
          <cell r="G158" t="str">
            <v>TAURUS PVT LTD</v>
          </cell>
          <cell r="H158" t="str">
            <v>I8-751-011</v>
          </cell>
          <cell r="I158">
            <v>35807</v>
          </cell>
          <cell r="J158">
            <v>2430090</v>
          </cell>
          <cell r="K158">
            <v>53682</v>
          </cell>
          <cell r="L158">
            <v>2483772</v>
          </cell>
          <cell r="N158">
            <v>1</v>
          </cell>
          <cell r="O158">
            <v>2483772</v>
          </cell>
          <cell r="P158">
            <v>36063</v>
          </cell>
          <cell r="Q158">
            <v>188</v>
          </cell>
        </row>
        <row r="159">
          <cell r="B159">
            <v>26</v>
          </cell>
          <cell r="C159" t="str">
            <v>P&amp;M-IND</v>
          </cell>
          <cell r="D159" t="str">
            <v>CPPR</v>
          </cell>
          <cell r="E159" t="str">
            <v>CIR</v>
          </cell>
          <cell r="F159" t="str">
            <v>CHROME PLATING PLANT</v>
          </cell>
          <cell r="G159" t="str">
            <v>GRAUER &amp; WEIL INDIA LTD</v>
          </cell>
          <cell r="H159" t="str">
            <v>I8-751-073</v>
          </cell>
          <cell r="I159">
            <v>35874</v>
          </cell>
          <cell r="J159">
            <v>7683740</v>
          </cell>
          <cell r="K159">
            <v>2556898</v>
          </cell>
          <cell r="L159">
            <v>10240638</v>
          </cell>
          <cell r="N159">
            <v>1</v>
          </cell>
          <cell r="O159">
            <v>10240638</v>
          </cell>
          <cell r="P159">
            <v>36175</v>
          </cell>
          <cell r="Q159">
            <v>76</v>
          </cell>
        </row>
        <row r="160">
          <cell r="B160">
            <v>18</v>
          </cell>
          <cell r="C160" t="str">
            <v>P&amp;M-IND</v>
          </cell>
          <cell r="D160" t="str">
            <v>RP</v>
          </cell>
          <cell r="E160" t="str">
            <v>CIR</v>
          </cell>
          <cell r="F160" t="str">
            <v>ELECTRONIC WEIGHING BALANCE</v>
          </cell>
          <cell r="G160" t="str">
            <v>SUN-SHINE WEUGH SYSTEM P LTD</v>
          </cell>
          <cell r="H160" t="str">
            <v>I8-755-177</v>
          </cell>
          <cell r="I160">
            <v>35971</v>
          </cell>
          <cell r="J160">
            <v>21960</v>
          </cell>
          <cell r="K160">
            <v>854</v>
          </cell>
          <cell r="L160">
            <v>22814</v>
          </cell>
          <cell r="N160">
            <v>1</v>
          </cell>
          <cell r="O160">
            <v>22814</v>
          </cell>
          <cell r="P160">
            <v>36061</v>
          </cell>
          <cell r="Q160">
            <v>190</v>
          </cell>
        </row>
        <row r="161">
          <cell r="B161">
            <v>25</v>
          </cell>
          <cell r="C161" t="str">
            <v>P&amp;M-IND</v>
          </cell>
          <cell r="D161" t="str">
            <v>RP</v>
          </cell>
          <cell r="E161" t="str">
            <v>CIR</v>
          </cell>
          <cell r="F161" t="str">
            <v>ACE CNC CHUCKER (SPM) M/C</v>
          </cell>
          <cell r="G161" t="str">
            <v>ACE DESIGNERS</v>
          </cell>
          <cell r="H161" t="str">
            <v>I8-751-025</v>
          </cell>
          <cell r="I161">
            <v>35838</v>
          </cell>
          <cell r="J161">
            <v>3937500</v>
          </cell>
          <cell r="K161">
            <v>62276</v>
          </cell>
          <cell r="L161">
            <v>3999776</v>
          </cell>
          <cell r="N161">
            <v>2</v>
          </cell>
          <cell r="O161">
            <v>1999888</v>
          </cell>
          <cell r="P161">
            <v>36063</v>
          </cell>
          <cell r="Q161">
            <v>188</v>
          </cell>
        </row>
        <row r="162">
          <cell r="B162">
            <v>22</v>
          </cell>
          <cell r="C162" t="str">
            <v>P&amp;M-IND</v>
          </cell>
          <cell r="D162" t="str">
            <v>RP</v>
          </cell>
          <cell r="E162" t="str">
            <v>CIR</v>
          </cell>
          <cell r="F162" t="str">
            <v>VERTICAL CAROUSEL SYSTEM</v>
          </cell>
          <cell r="G162" t="str">
            <v>INTELLIGENT CONV &amp; STACKERS P LTD</v>
          </cell>
          <cell r="H162" t="str">
            <v>I8-751-202</v>
          </cell>
          <cell r="I162">
            <v>35990</v>
          </cell>
          <cell r="J162">
            <v>326969</v>
          </cell>
          <cell r="K162">
            <v>5172</v>
          </cell>
          <cell r="L162">
            <v>332141</v>
          </cell>
          <cell r="N162">
            <v>1</v>
          </cell>
          <cell r="O162">
            <v>332141</v>
          </cell>
          <cell r="P162">
            <v>36055</v>
          </cell>
          <cell r="Q162">
            <v>196</v>
          </cell>
        </row>
        <row r="163">
          <cell r="B163">
            <v>66</v>
          </cell>
          <cell r="C163" t="str">
            <v>P&amp;M-IND</v>
          </cell>
          <cell r="D163" t="str">
            <v>RP</v>
          </cell>
          <cell r="E163" t="str">
            <v>CIR</v>
          </cell>
          <cell r="F163" t="str">
            <v>DUOBLE DISC GRINDER GDS-224</v>
          </cell>
          <cell r="G163" t="str">
            <v>HMT LTD</v>
          </cell>
          <cell r="H163" t="str">
            <v>I7-751-198</v>
          </cell>
          <cell r="I163">
            <v>35787</v>
          </cell>
          <cell r="J163">
            <v>6537355</v>
          </cell>
          <cell r="K163">
            <v>103395</v>
          </cell>
          <cell r="L163">
            <v>6640750</v>
          </cell>
          <cell r="N163">
            <v>1</v>
          </cell>
          <cell r="O163">
            <v>6640750</v>
          </cell>
          <cell r="P163">
            <v>36054</v>
          </cell>
          <cell r="Q163">
            <v>197</v>
          </cell>
        </row>
        <row r="164">
          <cell r="B164">
            <v>1</v>
          </cell>
          <cell r="C164" t="str">
            <v>P&amp;M-IND</v>
          </cell>
          <cell r="D164" t="str">
            <v>RP</v>
          </cell>
          <cell r="E164" t="str">
            <v>CIR</v>
          </cell>
          <cell r="F164" t="str">
            <v>FILTERATION SYSTEM FOR FINISH GRINDER</v>
          </cell>
          <cell r="G164" t="str">
            <v>SPAN ASSOCIATES</v>
          </cell>
          <cell r="H164" t="str">
            <v>I8-751-086</v>
          </cell>
          <cell r="I164">
            <v>35891</v>
          </cell>
          <cell r="J164">
            <v>386432</v>
          </cell>
          <cell r="K164">
            <v>6112</v>
          </cell>
          <cell r="L164">
            <v>392544</v>
          </cell>
          <cell r="N164">
            <v>1</v>
          </cell>
          <cell r="O164">
            <v>392544</v>
          </cell>
          <cell r="P164">
            <v>36047</v>
          </cell>
          <cell r="Q164">
            <v>204</v>
          </cell>
        </row>
        <row r="165">
          <cell r="B165">
            <v>96</v>
          </cell>
          <cell r="C165" t="str">
            <v>P&amp;M-IND</v>
          </cell>
          <cell r="D165" t="str">
            <v>R&amp;D</v>
          </cell>
          <cell r="E165" t="str">
            <v>GEN</v>
          </cell>
          <cell r="F165" t="str">
            <v>ENGINE ASSEMBLY</v>
          </cell>
          <cell r="G165" t="str">
            <v>NIPUN MOTORS P LTD</v>
          </cell>
          <cell r="H165" t="str">
            <v>I8-785-051</v>
          </cell>
          <cell r="I165">
            <v>35857</v>
          </cell>
          <cell r="J165">
            <v>113655</v>
          </cell>
          <cell r="L165">
            <v>113655</v>
          </cell>
          <cell r="N165">
            <v>1</v>
          </cell>
          <cell r="O165">
            <v>113655</v>
          </cell>
          <cell r="P165">
            <v>35964</v>
          </cell>
          <cell r="Q165">
            <v>287</v>
          </cell>
        </row>
        <row r="166">
          <cell r="B166">
            <v>118</v>
          </cell>
          <cell r="C166" t="str">
            <v>P&amp;M-IND</v>
          </cell>
          <cell r="D166" t="str">
            <v>PP</v>
          </cell>
          <cell r="E166" t="str">
            <v>GEN</v>
          </cell>
          <cell r="F166" t="str">
            <v>ACCEELEROMETER (308B03 SL NO 25706)</v>
          </cell>
          <cell r="G166" t="str">
            <v>SYSCON INSTRUMENTS PVT LTD</v>
          </cell>
          <cell r="H166" t="str">
            <v>I8-721-300</v>
          </cell>
          <cell r="I166" t="str">
            <v>22/10/98</v>
          </cell>
          <cell r="K166">
            <v>47802</v>
          </cell>
          <cell r="L166">
            <v>47802</v>
          </cell>
          <cell r="N166">
            <v>1</v>
          </cell>
          <cell r="O166">
            <v>47802</v>
          </cell>
          <cell r="P166">
            <v>36182</v>
          </cell>
          <cell r="Q166">
            <v>69</v>
          </cell>
        </row>
        <row r="167">
          <cell r="B167">
            <v>50</v>
          </cell>
          <cell r="C167" t="str">
            <v>P&amp;M-IND</v>
          </cell>
          <cell r="D167" t="str">
            <v>RP</v>
          </cell>
          <cell r="E167" t="str">
            <v>GEN</v>
          </cell>
          <cell r="F167" t="str">
            <v>DRAFTING MACHINE</v>
          </cell>
          <cell r="G167" t="str">
            <v>THE RAJA BAHADUR MOTILAL POONA MILLS LTD</v>
          </cell>
          <cell r="H167" t="str">
            <v>I8-751-226</v>
          </cell>
          <cell r="I167">
            <v>36007</v>
          </cell>
          <cell r="J167">
            <v>22095</v>
          </cell>
          <cell r="L167">
            <v>22095</v>
          </cell>
          <cell r="N167">
            <v>1</v>
          </cell>
          <cell r="O167">
            <v>22095</v>
          </cell>
          <cell r="P167">
            <v>36011</v>
          </cell>
          <cell r="Q167">
            <v>240</v>
          </cell>
        </row>
        <row r="168">
          <cell r="B168">
            <v>80</v>
          </cell>
          <cell r="C168" t="str">
            <v>P&amp;M-IND</v>
          </cell>
          <cell r="D168" t="str">
            <v>WE</v>
          </cell>
          <cell r="E168" t="str">
            <v>GEN</v>
          </cell>
          <cell r="F168" t="str">
            <v>WALL MOUNTED FANS</v>
          </cell>
          <cell r="G168" t="str">
            <v>USHMA TRADERS</v>
          </cell>
          <cell r="H168" t="str">
            <v>I8-782-169</v>
          </cell>
          <cell r="I168">
            <v>35978</v>
          </cell>
          <cell r="J168">
            <v>53400</v>
          </cell>
          <cell r="L168">
            <v>53400</v>
          </cell>
          <cell r="N168">
            <v>4</v>
          </cell>
          <cell r="O168">
            <v>13350</v>
          </cell>
          <cell r="P168">
            <v>36028</v>
          </cell>
          <cell r="Q168">
            <v>223</v>
          </cell>
        </row>
        <row r="169">
          <cell r="B169">
            <v>32</v>
          </cell>
          <cell r="C169" t="str">
            <v>P&amp;M-IND</v>
          </cell>
          <cell r="D169" t="str">
            <v>PIN</v>
          </cell>
          <cell r="E169" t="str">
            <v>GEN</v>
          </cell>
          <cell r="F169" t="str">
            <v>ULTRA ISOLATION TRANSFORMER</v>
          </cell>
          <cell r="G169" t="str">
            <v>NEEL CONTROLS</v>
          </cell>
          <cell r="H169" t="str">
            <v>I8-771-098</v>
          </cell>
          <cell r="I169">
            <v>35898</v>
          </cell>
          <cell r="J169">
            <v>14009</v>
          </cell>
          <cell r="L169">
            <v>14009</v>
          </cell>
          <cell r="N169">
            <v>1</v>
          </cell>
          <cell r="O169">
            <v>14009</v>
          </cell>
          <cell r="P169">
            <v>36011</v>
          </cell>
          <cell r="Q169">
            <v>240</v>
          </cell>
        </row>
        <row r="170">
          <cell r="B170">
            <v>47</v>
          </cell>
          <cell r="C170" t="str">
            <v>P&amp;M-IND</v>
          </cell>
          <cell r="D170" t="str">
            <v>PP</v>
          </cell>
          <cell r="E170" t="str">
            <v>GEN</v>
          </cell>
          <cell r="F170" t="str">
            <v>ELECTRONIC TOP LOADING BALANCE</v>
          </cell>
          <cell r="G170" t="str">
            <v>JICO ELECWEIGH SYSTEM</v>
          </cell>
          <cell r="H170" t="str">
            <v>I8-729-115</v>
          </cell>
          <cell r="I170">
            <v>35991</v>
          </cell>
          <cell r="J170">
            <v>12020</v>
          </cell>
          <cell r="L170">
            <v>12020</v>
          </cell>
          <cell r="N170">
            <v>1</v>
          </cell>
          <cell r="O170">
            <v>12020</v>
          </cell>
          <cell r="P170">
            <v>36035</v>
          </cell>
          <cell r="Q170">
            <v>216</v>
          </cell>
        </row>
        <row r="171">
          <cell r="B171">
            <v>191</v>
          </cell>
          <cell r="C171" t="str">
            <v>P&amp;M-IND</v>
          </cell>
          <cell r="D171" t="str">
            <v>TR</v>
          </cell>
          <cell r="E171" t="str">
            <v>GEN</v>
          </cell>
          <cell r="F171" t="str">
            <v>DIGITAL READ OUT (LINEAR MEASURING SYSTEM)</v>
          </cell>
          <cell r="G171" t="str">
            <v>AIDEES ELECTRONICS PVT LTD</v>
          </cell>
          <cell r="H171" t="str">
            <v>I8-781-331</v>
          </cell>
          <cell r="I171" t="str">
            <v>18/11/98</v>
          </cell>
          <cell r="K171">
            <v>100593</v>
          </cell>
          <cell r="L171">
            <v>100593</v>
          </cell>
          <cell r="N171">
            <v>1</v>
          </cell>
          <cell r="O171">
            <v>100593</v>
          </cell>
          <cell r="P171">
            <v>36208</v>
          </cell>
          <cell r="Q171">
            <v>43</v>
          </cell>
        </row>
        <row r="172">
          <cell r="B172">
            <v>39</v>
          </cell>
          <cell r="C172" t="str">
            <v>P&amp;M-IND</v>
          </cell>
          <cell r="D172" t="str">
            <v>PP</v>
          </cell>
          <cell r="E172" t="str">
            <v>GEN</v>
          </cell>
          <cell r="F172" t="str">
            <v>ELECTRONIC TOP LOADING BALANCE</v>
          </cell>
          <cell r="G172" t="str">
            <v>IPA SCALES P LTD</v>
          </cell>
          <cell r="H172" t="str">
            <v>I8-728-028</v>
          </cell>
          <cell r="I172">
            <v>35832</v>
          </cell>
          <cell r="J172">
            <v>13754</v>
          </cell>
          <cell r="L172">
            <v>13754</v>
          </cell>
          <cell r="N172">
            <v>2</v>
          </cell>
          <cell r="O172">
            <v>6877</v>
          </cell>
          <cell r="P172">
            <v>36020</v>
          </cell>
          <cell r="Q172">
            <v>231</v>
          </cell>
        </row>
        <row r="173">
          <cell r="B173">
            <v>28</v>
          </cell>
          <cell r="C173" t="str">
            <v>P&amp;M-IND</v>
          </cell>
          <cell r="D173" t="str">
            <v>PP</v>
          </cell>
          <cell r="E173" t="str">
            <v>GEN</v>
          </cell>
          <cell r="F173" t="str">
            <v>DRILLING MACHINE</v>
          </cell>
          <cell r="G173" t="str">
            <v>ZEN INTERNATIONAL</v>
          </cell>
          <cell r="H173" t="str">
            <v>I8-722-175</v>
          </cell>
          <cell r="I173">
            <v>35971</v>
          </cell>
          <cell r="J173">
            <v>46825</v>
          </cell>
          <cell r="L173">
            <v>46825</v>
          </cell>
          <cell r="N173">
            <v>2</v>
          </cell>
          <cell r="O173">
            <v>23412.5</v>
          </cell>
          <cell r="P173">
            <v>36063</v>
          </cell>
          <cell r="Q173">
            <v>188</v>
          </cell>
        </row>
        <row r="174">
          <cell r="B174">
            <v>99</v>
          </cell>
          <cell r="C174" t="str">
            <v>P&amp;M-IND</v>
          </cell>
          <cell r="D174" t="str">
            <v>RP</v>
          </cell>
          <cell r="E174" t="str">
            <v>GEN</v>
          </cell>
          <cell r="F174" t="str">
            <v>CIMCOOL MIX MASTER</v>
          </cell>
          <cell r="G174" t="str">
            <v>CARBORANDUM UNIVERSAL</v>
          </cell>
          <cell r="H174" t="str">
            <v>I7-751-181</v>
          </cell>
          <cell r="I174">
            <v>35761</v>
          </cell>
          <cell r="J174">
            <v>13520</v>
          </cell>
          <cell r="L174">
            <v>13520</v>
          </cell>
          <cell r="N174">
            <v>1</v>
          </cell>
          <cell r="O174">
            <v>13520</v>
          </cell>
          <cell r="P174">
            <v>35930</v>
          </cell>
          <cell r="Q174">
            <v>321</v>
          </cell>
        </row>
        <row r="175">
          <cell r="B175">
            <v>91</v>
          </cell>
          <cell r="C175" t="str">
            <v>P&amp;M-IND</v>
          </cell>
          <cell r="D175" t="str">
            <v>STORES</v>
          </cell>
          <cell r="E175" t="str">
            <v>GEN</v>
          </cell>
          <cell r="F175" t="str">
            <v>TRACE GAS ANALYSER</v>
          </cell>
          <cell r="G175" t="str">
            <v>NUCON ENGIEERS</v>
          </cell>
          <cell r="H175" t="str">
            <v>I8-661-47 &amp; 48</v>
          </cell>
          <cell r="I175">
            <v>35853</v>
          </cell>
          <cell r="J175">
            <v>198370</v>
          </cell>
          <cell r="L175">
            <v>198370</v>
          </cell>
          <cell r="N175">
            <v>2</v>
          </cell>
          <cell r="O175">
            <v>99185</v>
          </cell>
          <cell r="P175">
            <v>35923</v>
          </cell>
          <cell r="Q175">
            <v>328</v>
          </cell>
        </row>
        <row r="176">
          <cell r="B176">
            <v>93</v>
          </cell>
          <cell r="C176" t="str">
            <v>P&amp;M-IND</v>
          </cell>
          <cell r="D176" t="str">
            <v>QA</v>
          </cell>
          <cell r="E176" t="str">
            <v>GEN</v>
          </cell>
          <cell r="F176" t="str">
            <v>PREC. HIGH TEMP. CALIBRATOR</v>
          </cell>
          <cell r="G176" t="str">
            <v>NAGMAN INSTRUMENTS &amp; ELECTRICALS P LTD</v>
          </cell>
          <cell r="H176" t="str">
            <v>I8-787-070.</v>
          </cell>
          <cell r="I176">
            <v>35873</v>
          </cell>
          <cell r="J176">
            <v>141408</v>
          </cell>
          <cell r="L176">
            <v>141408</v>
          </cell>
          <cell r="N176">
            <v>2</v>
          </cell>
          <cell r="O176">
            <v>70704</v>
          </cell>
          <cell r="P176">
            <v>35909</v>
          </cell>
          <cell r="Q176">
            <v>342</v>
          </cell>
        </row>
        <row r="177">
          <cell r="B177">
            <v>24</v>
          </cell>
          <cell r="C177" t="str">
            <v>P&amp;M-IND</v>
          </cell>
          <cell r="D177" t="str">
            <v>SR</v>
          </cell>
          <cell r="E177" t="str">
            <v>GEN</v>
          </cell>
          <cell r="F177" t="str">
            <v>PLATEFORM ELECTRONIC SCALE</v>
          </cell>
          <cell r="G177" t="str">
            <v>AVERY INDIA LTD</v>
          </cell>
          <cell r="H177" t="str">
            <v>I8-755-130</v>
          </cell>
          <cell r="I177">
            <v>35923</v>
          </cell>
          <cell r="J177">
            <v>19558</v>
          </cell>
          <cell r="L177">
            <v>19558</v>
          </cell>
          <cell r="N177">
            <v>1</v>
          </cell>
          <cell r="O177">
            <v>19558</v>
          </cell>
          <cell r="P177">
            <v>36035</v>
          </cell>
          <cell r="Q177">
            <v>216</v>
          </cell>
        </row>
        <row r="178">
          <cell r="B178">
            <v>177</v>
          </cell>
          <cell r="C178" t="str">
            <v>P&amp;M-IND</v>
          </cell>
          <cell r="D178" t="str">
            <v>STORES</v>
          </cell>
          <cell r="E178" t="str">
            <v>GEN</v>
          </cell>
          <cell r="F178" t="str">
            <v>DEHUMIDEFIER &amp; HUMIDISTAT</v>
          </cell>
          <cell r="G178" t="str">
            <v>BRY AIR ASEA PVT LTD</v>
          </cell>
          <cell r="H178" t="str">
            <v>I8-661-161</v>
          </cell>
          <cell r="I178">
            <v>35952</v>
          </cell>
          <cell r="K178">
            <v>70760</v>
          </cell>
          <cell r="L178">
            <v>70760</v>
          </cell>
          <cell r="N178">
            <v>1</v>
          </cell>
          <cell r="O178">
            <v>70760</v>
          </cell>
          <cell r="P178">
            <v>36075</v>
          </cell>
          <cell r="Q178">
            <v>176</v>
          </cell>
        </row>
        <row r="179">
          <cell r="B179">
            <v>132</v>
          </cell>
          <cell r="C179" t="str">
            <v>P&amp;M-IND</v>
          </cell>
          <cell r="D179" t="str">
            <v>AF</v>
          </cell>
          <cell r="E179" t="str">
            <v>GEN</v>
          </cell>
          <cell r="F179" t="str">
            <v>DRILLING MACHINE - BDM/RC-EIFCFO</v>
          </cell>
          <cell r="G179" t="str">
            <v>ZEN INTERNATIONAL</v>
          </cell>
          <cell r="H179" t="str">
            <v>I8-711-220</v>
          </cell>
          <cell r="I179" t="str">
            <v>29/07/98</v>
          </cell>
          <cell r="K179">
            <v>21234</v>
          </cell>
          <cell r="L179">
            <v>21234</v>
          </cell>
          <cell r="N179">
            <v>1</v>
          </cell>
          <cell r="O179">
            <v>21234</v>
          </cell>
          <cell r="P179">
            <v>36129</v>
          </cell>
          <cell r="Q179">
            <v>122</v>
          </cell>
        </row>
        <row r="180">
          <cell r="B180">
            <v>71</v>
          </cell>
          <cell r="C180" t="str">
            <v>P&amp;M-IND</v>
          </cell>
          <cell r="D180" t="str">
            <v>PP</v>
          </cell>
          <cell r="E180" t="str">
            <v>GEN</v>
          </cell>
          <cell r="F180" t="str">
            <v xml:space="preserve">FINE FACING &amp; CAVITY TURNING </v>
          </cell>
          <cell r="G180" t="str">
            <v>ACE DESIGNERS LTD</v>
          </cell>
          <cell r="H180" t="str">
            <v>I8-723-223</v>
          </cell>
          <cell r="I180">
            <v>36006</v>
          </cell>
          <cell r="J180">
            <v>1857190</v>
          </cell>
          <cell r="K180">
            <v>8949</v>
          </cell>
          <cell r="L180">
            <v>1866139</v>
          </cell>
          <cell r="N180">
            <v>1</v>
          </cell>
          <cell r="O180">
            <v>1866139</v>
          </cell>
          <cell r="P180">
            <v>36049</v>
          </cell>
          <cell r="Q180">
            <v>202</v>
          </cell>
        </row>
        <row r="181">
          <cell r="B181">
            <v>94</v>
          </cell>
          <cell r="C181" t="str">
            <v>P&amp;M-IND</v>
          </cell>
          <cell r="D181" t="str">
            <v>TR</v>
          </cell>
          <cell r="E181" t="str">
            <v>PL-6</v>
          </cell>
          <cell r="F181" t="str">
            <v>MEASURING INSTRUMENTS</v>
          </cell>
          <cell r="G181" t="str">
            <v>MILHARD SALES P LTD</v>
          </cell>
          <cell r="H181" t="str">
            <v>I8-781-002</v>
          </cell>
          <cell r="I181">
            <v>35797</v>
          </cell>
          <cell r="J181">
            <v>180065</v>
          </cell>
          <cell r="L181">
            <v>180065</v>
          </cell>
          <cell r="N181">
            <v>11</v>
          </cell>
          <cell r="O181">
            <v>16369.545454545454</v>
          </cell>
          <cell r="P181">
            <v>35950</v>
          </cell>
          <cell r="Q181">
            <v>301</v>
          </cell>
        </row>
        <row r="182">
          <cell r="B182">
            <v>27</v>
          </cell>
          <cell r="C182" t="str">
            <v>P&amp;M-IND</v>
          </cell>
          <cell r="D182" t="str">
            <v>PP</v>
          </cell>
          <cell r="E182" t="str">
            <v>PL-6</v>
          </cell>
          <cell r="F182" t="str">
            <v>WASHING EQUIPMET</v>
          </cell>
          <cell r="G182" t="str">
            <v>CMP PVT LTD</v>
          </cell>
          <cell r="H182" t="str">
            <v>80/97 &amp; I8-727-125</v>
          </cell>
          <cell r="I182">
            <v>35953</v>
          </cell>
          <cell r="J182">
            <v>1257037</v>
          </cell>
          <cell r="K182">
            <v>10348</v>
          </cell>
          <cell r="L182">
            <v>1267385</v>
          </cell>
          <cell r="N182">
            <v>1</v>
          </cell>
          <cell r="O182">
            <v>1267385</v>
          </cell>
          <cell r="P182">
            <v>35978</v>
          </cell>
          <cell r="Q182">
            <v>273</v>
          </cell>
        </row>
        <row r="183">
          <cell r="B183">
            <v>30</v>
          </cell>
          <cell r="C183" t="str">
            <v>P&amp;M-IND</v>
          </cell>
          <cell r="D183" t="str">
            <v>SR</v>
          </cell>
          <cell r="E183" t="str">
            <v>SR</v>
          </cell>
          <cell r="F183" t="str">
            <v>O D WET BLASTING MACHINE</v>
          </cell>
          <cell r="G183" t="str">
            <v>MEC SHOT BLASTING EQ. P LTD</v>
          </cell>
          <cell r="H183" t="str">
            <v>I8-755-121</v>
          </cell>
          <cell r="I183">
            <v>35919</v>
          </cell>
          <cell r="J183">
            <v>549924</v>
          </cell>
          <cell r="K183">
            <v>6153</v>
          </cell>
          <cell r="L183">
            <v>556077</v>
          </cell>
          <cell r="N183">
            <v>1</v>
          </cell>
          <cell r="O183">
            <v>556077</v>
          </cell>
          <cell r="P183">
            <v>36047</v>
          </cell>
          <cell r="Q183">
            <v>204</v>
          </cell>
        </row>
        <row r="184">
          <cell r="B184">
            <v>31</v>
          </cell>
          <cell r="C184" t="str">
            <v>P&amp;M-IND</v>
          </cell>
          <cell r="D184" t="str">
            <v>SR</v>
          </cell>
          <cell r="E184" t="str">
            <v>SR</v>
          </cell>
          <cell r="F184" t="str">
            <v>O D DRY BLASTING MACHINE</v>
          </cell>
          <cell r="G184" t="str">
            <v>MEC SHOT BLASTING EQ. P LTD</v>
          </cell>
          <cell r="H184" t="str">
            <v>I8-755-122</v>
          </cell>
          <cell r="I184">
            <v>35919</v>
          </cell>
          <cell r="J184">
            <v>458044</v>
          </cell>
          <cell r="K184">
            <v>5128</v>
          </cell>
          <cell r="L184">
            <v>463172</v>
          </cell>
          <cell r="N184">
            <v>1</v>
          </cell>
          <cell r="O184">
            <v>463172</v>
          </cell>
          <cell r="P184">
            <v>36047</v>
          </cell>
          <cell r="Q184">
            <v>204</v>
          </cell>
        </row>
        <row r="185">
          <cell r="B185">
            <v>29</v>
          </cell>
          <cell r="C185" t="str">
            <v>P&amp;M-IND</v>
          </cell>
          <cell r="D185" t="str">
            <v>SR</v>
          </cell>
          <cell r="E185" t="str">
            <v>SR</v>
          </cell>
          <cell r="F185" t="str">
            <v>I D WET BLASTING MACHINE</v>
          </cell>
          <cell r="G185" t="str">
            <v>MEC SHOT BLASTING EQ. P LTD</v>
          </cell>
          <cell r="H185" t="str">
            <v>I8-755-120</v>
          </cell>
          <cell r="I185">
            <v>35919</v>
          </cell>
          <cell r="J185">
            <v>463438</v>
          </cell>
          <cell r="K185">
            <v>5188</v>
          </cell>
          <cell r="L185">
            <v>468626</v>
          </cell>
          <cell r="N185">
            <v>1</v>
          </cell>
          <cell r="O185">
            <v>468626</v>
          </cell>
          <cell r="P185">
            <v>36047</v>
          </cell>
          <cell r="Q185">
            <v>204</v>
          </cell>
        </row>
        <row r="186">
          <cell r="B186">
            <v>56</v>
          </cell>
          <cell r="C186" t="str">
            <v>P&amp;M-IND</v>
          </cell>
          <cell r="D186" t="str">
            <v>SR</v>
          </cell>
          <cell r="E186" t="str">
            <v>SR</v>
          </cell>
          <cell r="F186" t="str">
            <v>I D BEVELLING MACHINE</v>
          </cell>
          <cell r="G186" t="str">
            <v>ACE DESIGNERS LTD</v>
          </cell>
          <cell r="H186" t="str">
            <v>I8-755-127</v>
          </cell>
          <cell r="I186">
            <v>35923</v>
          </cell>
          <cell r="J186">
            <v>1715490</v>
          </cell>
          <cell r="K186">
            <v>27132</v>
          </cell>
          <cell r="L186">
            <v>1742622</v>
          </cell>
          <cell r="N186">
            <v>1</v>
          </cell>
          <cell r="O186">
            <v>1742622</v>
          </cell>
          <cell r="P186">
            <v>36047</v>
          </cell>
          <cell r="Q186">
            <v>204</v>
          </cell>
        </row>
        <row r="187">
          <cell r="B187">
            <v>129</v>
          </cell>
          <cell r="C187" t="str">
            <v>P&amp;M-IND</v>
          </cell>
          <cell r="D187" t="str">
            <v>SR</v>
          </cell>
          <cell r="E187" t="str">
            <v>SR</v>
          </cell>
          <cell r="F187" t="str">
            <v>RAIL HAMMERING MACHINE</v>
          </cell>
          <cell r="G187" t="str">
            <v>ADVANCE AUTOMATION &amp; PROCESS CONTROLS</v>
          </cell>
          <cell r="H187" t="str">
            <v>I8-751-172</v>
          </cell>
          <cell r="I187" t="str">
            <v>23/06/98</v>
          </cell>
          <cell r="K187">
            <v>70852</v>
          </cell>
          <cell r="L187">
            <v>70852</v>
          </cell>
          <cell r="M187">
            <v>86381839</v>
          </cell>
          <cell r="N187">
            <v>1</v>
          </cell>
          <cell r="O187">
            <v>70852</v>
          </cell>
          <cell r="P187">
            <v>36115</v>
          </cell>
          <cell r="Q187">
            <v>136</v>
          </cell>
        </row>
        <row r="188">
          <cell r="B188">
            <v>174</v>
          </cell>
          <cell r="C188" t="str">
            <v>P&amp;M-IND UPTO 5000</v>
          </cell>
          <cell r="D188" t="str">
            <v>WE</v>
          </cell>
          <cell r="E188" t="str">
            <v>CIR</v>
          </cell>
          <cell r="F188" t="str">
            <v>WALL MOUNTED FAN</v>
          </cell>
          <cell r="G188" t="str">
            <v>POWERLINE CABLED INDIA LTD.</v>
          </cell>
          <cell r="H188" t="str">
            <v>I8-782-169</v>
          </cell>
          <cell r="I188" t="str">
            <v>15/06/98</v>
          </cell>
          <cell r="K188">
            <v>8597</v>
          </cell>
          <cell r="L188">
            <v>8597</v>
          </cell>
          <cell r="N188">
            <v>2</v>
          </cell>
          <cell r="O188">
            <v>4298.5</v>
          </cell>
          <cell r="P188">
            <v>36109</v>
          </cell>
          <cell r="Q188">
            <v>142</v>
          </cell>
        </row>
        <row r="189">
          <cell r="B189">
            <v>127</v>
          </cell>
          <cell r="C189" t="str">
            <v>P&amp;M-IND UPTO 5000</v>
          </cell>
          <cell r="D189" t="str">
            <v>WE</v>
          </cell>
          <cell r="E189" t="str">
            <v>CIR</v>
          </cell>
          <cell r="F189" t="str">
            <v>PRIMA WALL MOUNTED FANS</v>
          </cell>
          <cell r="G189" t="str">
            <v>USHMA TRADERS</v>
          </cell>
          <cell r="H189" t="str">
            <v>I8-782-273</v>
          </cell>
          <cell r="I189">
            <v>35985</v>
          </cell>
          <cell r="K189">
            <v>5560</v>
          </cell>
          <cell r="L189">
            <v>5560</v>
          </cell>
          <cell r="N189">
            <v>4</v>
          </cell>
          <cell r="O189">
            <v>1390</v>
          </cell>
          <cell r="P189">
            <v>36138</v>
          </cell>
          <cell r="Q189">
            <v>113</v>
          </cell>
        </row>
        <row r="190">
          <cell r="B190">
            <v>175</v>
          </cell>
          <cell r="C190" t="str">
            <v>P&amp;M-IND UPTO 5000</v>
          </cell>
          <cell r="D190" t="str">
            <v>RF</v>
          </cell>
          <cell r="E190" t="str">
            <v>CIR</v>
          </cell>
          <cell r="F190" t="str">
            <v>EXHAUST FANS</v>
          </cell>
          <cell r="G190" t="str">
            <v>POWERLINE CABLED INDIA LTD.</v>
          </cell>
          <cell r="H190" t="str">
            <v>I8-782-232</v>
          </cell>
          <cell r="I190">
            <v>35862</v>
          </cell>
          <cell r="K190">
            <v>41201</v>
          </cell>
          <cell r="L190">
            <v>41201</v>
          </cell>
          <cell r="N190">
            <v>10</v>
          </cell>
          <cell r="O190">
            <v>4120.1000000000004</v>
          </cell>
          <cell r="P190">
            <v>36109</v>
          </cell>
          <cell r="Q190">
            <v>142</v>
          </cell>
        </row>
        <row r="191">
          <cell r="B191">
            <v>128</v>
          </cell>
          <cell r="C191" t="str">
            <v>P&amp;M-IND UPTO 5000</v>
          </cell>
          <cell r="D191" t="str">
            <v>WE</v>
          </cell>
          <cell r="E191" t="str">
            <v>GEN</v>
          </cell>
          <cell r="F191" t="str">
            <v>PRIMA WALL MOUNTED FANS</v>
          </cell>
          <cell r="G191" t="str">
            <v>USHMA TRADERS</v>
          </cell>
          <cell r="H191" t="str">
            <v>I8-782-181</v>
          </cell>
          <cell r="I191">
            <v>35833</v>
          </cell>
          <cell r="K191">
            <v>5560</v>
          </cell>
          <cell r="L191">
            <v>5560</v>
          </cell>
          <cell r="N191">
            <v>4</v>
          </cell>
          <cell r="O191">
            <v>1390</v>
          </cell>
          <cell r="P191">
            <v>36138</v>
          </cell>
          <cell r="Q191">
            <v>113</v>
          </cell>
        </row>
        <row r="192">
          <cell r="B192">
            <v>154</v>
          </cell>
          <cell r="C192" t="str">
            <v>P&amp;M-IND UPTO 5000</v>
          </cell>
          <cell r="D192" t="str">
            <v>WE</v>
          </cell>
          <cell r="E192" t="str">
            <v>GEN</v>
          </cell>
          <cell r="F192" t="str">
            <v>EXHAUST FANS</v>
          </cell>
          <cell r="G192" t="str">
            <v>SHRI SHARDHA ELECTRIC CORPORATION</v>
          </cell>
          <cell r="H192" t="str">
            <v>I8-782-296</v>
          </cell>
          <cell r="I192">
            <v>36139</v>
          </cell>
          <cell r="K192">
            <v>8787</v>
          </cell>
          <cell r="L192">
            <v>8787</v>
          </cell>
          <cell r="N192">
            <v>10</v>
          </cell>
          <cell r="O192">
            <v>878.7</v>
          </cell>
          <cell r="P192">
            <v>36102</v>
          </cell>
          <cell r="Q192">
            <v>149</v>
          </cell>
        </row>
        <row r="193">
          <cell r="B193">
            <v>65</v>
          </cell>
          <cell r="C193" t="str">
            <v>P&amp;N-IND UPTO 5000</v>
          </cell>
          <cell r="D193" t="str">
            <v>RP</v>
          </cell>
          <cell r="E193" t="str">
            <v>CIR</v>
          </cell>
          <cell r="F193" t="str">
            <v>WALL MOUNTED FANS</v>
          </cell>
          <cell r="G193" t="str">
            <v>POWERLINE CABLES INDIA P LTD</v>
          </cell>
          <cell r="H193" t="str">
            <v>I8-757-187</v>
          </cell>
          <cell r="I193">
            <v>35982</v>
          </cell>
          <cell r="J193">
            <v>8340</v>
          </cell>
          <cell r="L193">
            <v>8340</v>
          </cell>
          <cell r="N193">
            <v>6</v>
          </cell>
          <cell r="O193">
            <v>1390</v>
          </cell>
          <cell r="P193">
            <v>36055</v>
          </cell>
          <cell r="Q193">
            <v>196</v>
          </cell>
        </row>
        <row r="194">
          <cell r="B194">
            <v>59</v>
          </cell>
          <cell r="C194" t="str">
            <v>P&amp;N-IND UPTO 5000</v>
          </cell>
          <cell r="D194" t="str">
            <v>RP</v>
          </cell>
          <cell r="E194" t="str">
            <v>CIR</v>
          </cell>
          <cell r="F194" t="str">
            <v>WALL MOUNTED FANS</v>
          </cell>
          <cell r="G194" t="str">
            <v>POWERLINE CABLES INDIA P LTD</v>
          </cell>
          <cell r="H194" t="str">
            <v>I8-757-187</v>
          </cell>
          <cell r="I194">
            <v>35982</v>
          </cell>
          <cell r="J194">
            <v>12920</v>
          </cell>
          <cell r="L194">
            <v>12920</v>
          </cell>
          <cell r="N194">
            <v>3</v>
          </cell>
          <cell r="O194">
            <v>4306.666666666667</v>
          </cell>
          <cell r="P194">
            <v>36048</v>
          </cell>
          <cell r="Q194">
            <v>203</v>
          </cell>
        </row>
        <row r="195">
          <cell r="B195">
            <v>60</v>
          </cell>
          <cell r="C195" t="str">
            <v>P&amp;N-IND UPTO 5000</v>
          </cell>
          <cell r="D195" t="str">
            <v>WE</v>
          </cell>
          <cell r="E195" t="str">
            <v>CIR</v>
          </cell>
          <cell r="F195" t="str">
            <v>WALL MOUNTED FANS</v>
          </cell>
          <cell r="G195" t="str">
            <v>POWERLINE CABLES INDIA P LTD</v>
          </cell>
          <cell r="H195" t="str">
            <v>I8-782-169</v>
          </cell>
          <cell r="I195">
            <v>35961</v>
          </cell>
          <cell r="J195">
            <v>34186</v>
          </cell>
          <cell r="L195">
            <v>34186</v>
          </cell>
          <cell r="N195">
            <v>8</v>
          </cell>
          <cell r="O195">
            <v>4273.25</v>
          </cell>
          <cell r="P195">
            <v>36048</v>
          </cell>
          <cell r="Q195">
            <v>203</v>
          </cell>
        </row>
        <row r="196">
          <cell r="B196">
            <v>64</v>
          </cell>
          <cell r="C196" t="str">
            <v>P&amp;N-IND UPTO 5000</v>
          </cell>
          <cell r="D196" t="str">
            <v>R-PK</v>
          </cell>
          <cell r="E196" t="str">
            <v>CIR</v>
          </cell>
          <cell r="F196" t="str">
            <v>USHA PRIMA WALL FANS</v>
          </cell>
          <cell r="G196" t="str">
            <v>USHMA TRADERS</v>
          </cell>
          <cell r="H196" t="str">
            <v>I8-751-124</v>
          </cell>
          <cell r="I196">
            <v>35921</v>
          </cell>
          <cell r="J196">
            <v>15290</v>
          </cell>
          <cell r="L196">
            <v>15290</v>
          </cell>
          <cell r="N196">
            <v>11</v>
          </cell>
          <cell r="O196">
            <v>1390</v>
          </cell>
          <cell r="P196">
            <v>36055</v>
          </cell>
          <cell r="Q196">
            <v>196</v>
          </cell>
        </row>
        <row r="197">
          <cell r="B197">
            <v>79</v>
          </cell>
          <cell r="C197" t="str">
            <v>P&amp;N-IND UPTO 5000</v>
          </cell>
          <cell r="D197" t="str">
            <v>CPPR</v>
          </cell>
          <cell r="E197" t="str">
            <v>CIR</v>
          </cell>
          <cell r="F197" t="str">
            <v>EXHAUST FANS</v>
          </cell>
          <cell r="G197" t="str">
            <v>SINGHAL ELECTRICALS</v>
          </cell>
          <cell r="H197" t="str">
            <v>I8-782-146</v>
          </cell>
          <cell r="I197">
            <v>35942</v>
          </cell>
          <cell r="J197">
            <v>6253</v>
          </cell>
          <cell r="L197">
            <v>6253</v>
          </cell>
          <cell r="N197">
            <v>3</v>
          </cell>
          <cell r="O197">
            <v>2084.3333333333335</v>
          </cell>
          <cell r="P197">
            <v>36006</v>
          </cell>
          <cell r="Q197">
            <v>245</v>
          </cell>
        </row>
        <row r="198">
          <cell r="B198">
            <v>51</v>
          </cell>
          <cell r="C198" t="str">
            <v>P&amp;N-IND UPTO 5000</v>
          </cell>
          <cell r="D198" t="str">
            <v>CPPR</v>
          </cell>
          <cell r="E198" t="str">
            <v>CIR</v>
          </cell>
          <cell r="F198" t="str">
            <v>EXHAUST FANS</v>
          </cell>
          <cell r="G198" t="str">
            <v>SINGHAL ELECTRICALS</v>
          </cell>
          <cell r="H198" t="str">
            <v>I8-782-146</v>
          </cell>
          <cell r="I198">
            <v>35942</v>
          </cell>
          <cell r="J198">
            <v>14590</v>
          </cell>
          <cell r="L198">
            <v>14590</v>
          </cell>
          <cell r="N198">
            <v>7</v>
          </cell>
          <cell r="O198">
            <v>2084.2857142857142</v>
          </cell>
          <cell r="P198">
            <v>36055</v>
          </cell>
          <cell r="Q198">
            <v>196</v>
          </cell>
        </row>
        <row r="199">
          <cell r="B199">
            <v>62</v>
          </cell>
          <cell r="C199" t="str">
            <v>P&amp;N-IND UPTO 5000</v>
          </cell>
          <cell r="D199" t="str">
            <v>RF</v>
          </cell>
          <cell r="E199" t="str">
            <v>CIR</v>
          </cell>
          <cell r="F199" t="str">
            <v>WALL MOUNTED FANS</v>
          </cell>
          <cell r="G199" t="str">
            <v>POWERLINE CABLES INDIA P LTD</v>
          </cell>
          <cell r="H199" t="str">
            <v>I8-782-232</v>
          </cell>
          <cell r="I199">
            <v>36010</v>
          </cell>
          <cell r="J199">
            <v>171581</v>
          </cell>
          <cell r="L199">
            <v>171581</v>
          </cell>
          <cell r="N199">
            <v>40</v>
          </cell>
          <cell r="O199">
            <v>4289.5249999999996</v>
          </cell>
          <cell r="P199">
            <v>36055</v>
          </cell>
          <cell r="Q199">
            <v>196</v>
          </cell>
        </row>
        <row r="200">
          <cell r="B200">
            <v>41</v>
          </cell>
          <cell r="C200" t="str">
            <v>P&amp;N-IND UPTO 5000</v>
          </cell>
          <cell r="D200" t="str">
            <v>STORES</v>
          </cell>
          <cell r="E200" t="str">
            <v>CIR</v>
          </cell>
          <cell r="F200" t="str">
            <v>PLATEFORM TRUCK BOX TYPE TROLLEY</v>
          </cell>
          <cell r="G200" t="str">
            <v>TECHNICAL ENTERPRISES</v>
          </cell>
          <cell r="H200" t="str">
            <v>I8-661-200</v>
          </cell>
          <cell r="I200">
            <v>35989</v>
          </cell>
          <cell r="J200">
            <v>7892</v>
          </cell>
          <cell r="L200">
            <v>7892</v>
          </cell>
          <cell r="N200">
            <v>2</v>
          </cell>
          <cell r="O200">
            <v>3946</v>
          </cell>
          <cell r="P200">
            <v>36054</v>
          </cell>
          <cell r="Q200">
            <v>197</v>
          </cell>
        </row>
        <row r="201">
          <cell r="B201">
            <v>74</v>
          </cell>
          <cell r="C201" t="str">
            <v>P&amp;N-IND UPTO 5000</v>
          </cell>
          <cell r="D201" t="str">
            <v>R-PK</v>
          </cell>
          <cell r="E201" t="str">
            <v>CIR</v>
          </cell>
          <cell r="F201" t="str">
            <v>EXHAUST FANS</v>
          </cell>
          <cell r="G201" t="str">
            <v>SINGHAL ELECTRICALS</v>
          </cell>
          <cell r="H201" t="str">
            <v>I8-782-092</v>
          </cell>
          <cell r="I201">
            <v>35894</v>
          </cell>
          <cell r="J201">
            <v>7046</v>
          </cell>
          <cell r="L201">
            <v>7046</v>
          </cell>
          <cell r="N201">
            <v>2</v>
          </cell>
          <cell r="O201">
            <v>3523</v>
          </cell>
          <cell r="P201">
            <v>36006</v>
          </cell>
          <cell r="Q201">
            <v>245</v>
          </cell>
        </row>
        <row r="202">
          <cell r="B202">
            <v>77</v>
          </cell>
          <cell r="C202" t="str">
            <v>P&amp;N-IND UPTO 5000</v>
          </cell>
          <cell r="D202" t="str">
            <v>R-PK</v>
          </cell>
          <cell r="E202" t="str">
            <v>CIR</v>
          </cell>
          <cell r="F202" t="str">
            <v>CELLING FANS</v>
          </cell>
          <cell r="G202" t="str">
            <v>USHMA TRADERS</v>
          </cell>
          <cell r="H202" t="str">
            <v>I8-751-124</v>
          </cell>
          <cell r="I202">
            <v>35921</v>
          </cell>
          <cell r="J202">
            <v>8775</v>
          </cell>
          <cell r="L202">
            <v>8775</v>
          </cell>
          <cell r="N202">
            <v>9</v>
          </cell>
          <cell r="O202">
            <v>975</v>
          </cell>
          <cell r="P202">
            <v>36006</v>
          </cell>
          <cell r="Q202">
            <v>245</v>
          </cell>
        </row>
        <row r="203">
          <cell r="B203">
            <v>17</v>
          </cell>
          <cell r="C203" t="str">
            <v>P&amp;N-IND UPTO 5000</v>
          </cell>
          <cell r="D203" t="str">
            <v>STORES</v>
          </cell>
          <cell r="E203" t="str">
            <v>CIR</v>
          </cell>
          <cell r="F203" t="str">
            <v>RING BASKETS</v>
          </cell>
          <cell r="G203" t="str">
            <v>ASHOKA GENERAL IND</v>
          </cell>
          <cell r="H203" t="str">
            <v>I8-661-200</v>
          </cell>
          <cell r="I203">
            <v>35989</v>
          </cell>
          <cell r="J203">
            <v>11484</v>
          </cell>
          <cell r="L203">
            <v>11484</v>
          </cell>
          <cell r="N203">
            <v>5</v>
          </cell>
          <cell r="O203">
            <v>2296.8000000000002</v>
          </cell>
          <cell r="P203">
            <v>36047</v>
          </cell>
          <cell r="Q203">
            <v>204</v>
          </cell>
        </row>
        <row r="204">
          <cell r="B204">
            <v>52</v>
          </cell>
          <cell r="C204" t="str">
            <v>P&amp;N-IND UPTO 5000</v>
          </cell>
          <cell r="D204" t="str">
            <v>CPPR</v>
          </cell>
          <cell r="E204" t="str">
            <v>CIR</v>
          </cell>
          <cell r="F204" t="str">
            <v>WALL MOUNTED FANS</v>
          </cell>
          <cell r="G204" t="str">
            <v>POWERLINE CABLES INDIA P LTD</v>
          </cell>
          <cell r="H204" t="str">
            <v>I8-782-146</v>
          </cell>
          <cell r="I204">
            <v>35942</v>
          </cell>
          <cell r="J204">
            <v>26290</v>
          </cell>
          <cell r="L204">
            <v>26290</v>
          </cell>
          <cell r="N204">
            <v>6</v>
          </cell>
          <cell r="O204">
            <v>4381.666666666667</v>
          </cell>
          <cell r="P204">
            <v>36048</v>
          </cell>
          <cell r="Q204">
            <v>203</v>
          </cell>
        </row>
        <row r="205">
          <cell r="B205">
            <v>87</v>
          </cell>
          <cell r="C205" t="str">
            <v>P&amp;N-IND UPTO 5000</v>
          </cell>
          <cell r="D205" t="str">
            <v>AF</v>
          </cell>
          <cell r="E205" t="str">
            <v>GEN</v>
          </cell>
          <cell r="F205" t="str">
            <v>EXHAUST FANS</v>
          </cell>
          <cell r="G205" t="str">
            <v>M D ELECTRICALS</v>
          </cell>
          <cell r="H205" t="str">
            <v>I8-711-118</v>
          </cell>
          <cell r="I205">
            <v>35916</v>
          </cell>
          <cell r="J205">
            <v>1777</v>
          </cell>
          <cell r="K205">
            <v>4323</v>
          </cell>
          <cell r="L205">
            <v>6100</v>
          </cell>
          <cell r="N205">
            <v>2</v>
          </cell>
          <cell r="O205">
            <v>3050</v>
          </cell>
          <cell r="P205">
            <v>35945</v>
          </cell>
          <cell r="Q205">
            <v>306</v>
          </cell>
        </row>
        <row r="206">
          <cell r="B206">
            <v>53</v>
          </cell>
          <cell r="C206" t="str">
            <v>P&amp;N-IND UPTO 5000</v>
          </cell>
          <cell r="D206" t="str">
            <v>PP</v>
          </cell>
          <cell r="E206" t="str">
            <v>GEN</v>
          </cell>
          <cell r="F206" t="str">
            <v>WALL MOUNTED FANS</v>
          </cell>
          <cell r="G206" t="str">
            <v>POWERLINE CABLES INDIA P LTD</v>
          </cell>
          <cell r="H206" t="str">
            <v>I8-622-211</v>
          </cell>
          <cell r="I206">
            <v>35997</v>
          </cell>
          <cell r="J206">
            <v>13418</v>
          </cell>
          <cell r="L206">
            <v>13418</v>
          </cell>
          <cell r="N206">
            <v>4</v>
          </cell>
          <cell r="O206">
            <v>3354.5</v>
          </cell>
          <cell r="P206">
            <v>36043</v>
          </cell>
          <cell r="Q206">
            <v>208</v>
          </cell>
        </row>
        <row r="207">
          <cell r="B207">
            <v>86</v>
          </cell>
          <cell r="C207" t="str">
            <v>P&amp;N-IND UPTO 5000</v>
          </cell>
          <cell r="D207" t="str">
            <v>WE</v>
          </cell>
          <cell r="E207" t="str">
            <v>GEN</v>
          </cell>
          <cell r="F207" t="str">
            <v>EXHAUST FANS</v>
          </cell>
          <cell r="G207" t="str">
            <v>M D ELECTRICALS</v>
          </cell>
          <cell r="H207" t="str">
            <v>I8-782-181</v>
          </cell>
          <cell r="I207">
            <v>35978</v>
          </cell>
          <cell r="J207">
            <v>7039</v>
          </cell>
          <cell r="L207">
            <v>7039</v>
          </cell>
          <cell r="N207">
            <v>8</v>
          </cell>
          <cell r="O207">
            <v>879.875</v>
          </cell>
          <cell r="P207">
            <v>35993</v>
          </cell>
          <cell r="Q207">
            <v>258</v>
          </cell>
        </row>
        <row r="208">
          <cell r="B208">
            <v>75</v>
          </cell>
          <cell r="C208" t="str">
            <v>P&amp;N-IND UPTO 5000</v>
          </cell>
          <cell r="D208" t="str">
            <v>WE</v>
          </cell>
          <cell r="E208" t="str">
            <v>GEN</v>
          </cell>
          <cell r="F208" t="str">
            <v>EXHAUST FANS</v>
          </cell>
          <cell r="G208" t="str">
            <v>SINGHAL ELECTRICALS</v>
          </cell>
          <cell r="H208" t="str">
            <v>I8-782-181</v>
          </cell>
          <cell r="I208">
            <v>35978</v>
          </cell>
          <cell r="J208">
            <v>10569</v>
          </cell>
          <cell r="L208">
            <v>10569</v>
          </cell>
          <cell r="N208">
            <v>3</v>
          </cell>
          <cell r="O208">
            <v>3523</v>
          </cell>
          <cell r="P208">
            <v>36006</v>
          </cell>
          <cell r="Q208">
            <v>245</v>
          </cell>
        </row>
        <row r="209">
          <cell r="B209">
            <v>76</v>
          </cell>
          <cell r="C209" t="str">
            <v>P&amp;N-IND UPTO 5000</v>
          </cell>
          <cell r="D209" t="str">
            <v>WE</v>
          </cell>
          <cell r="E209" t="str">
            <v>GEN</v>
          </cell>
          <cell r="F209" t="str">
            <v>WALL MOUNTED FANS</v>
          </cell>
          <cell r="G209" t="str">
            <v>USHMA TRADERS</v>
          </cell>
          <cell r="H209" t="str">
            <v>I8-782-181</v>
          </cell>
          <cell r="I209">
            <v>35978</v>
          </cell>
          <cell r="J209">
            <v>11120</v>
          </cell>
          <cell r="L209">
            <v>11120</v>
          </cell>
          <cell r="N209">
            <v>8</v>
          </cell>
          <cell r="O209">
            <v>1390</v>
          </cell>
          <cell r="P209">
            <v>36006</v>
          </cell>
          <cell r="Q209">
            <v>245</v>
          </cell>
        </row>
        <row r="210">
          <cell r="B210">
            <v>63</v>
          </cell>
          <cell r="C210" t="str">
            <v>P&amp;N-IND UPTO 5000</v>
          </cell>
          <cell r="D210" t="str">
            <v>AF</v>
          </cell>
          <cell r="E210" t="str">
            <v>PL-5</v>
          </cell>
          <cell r="F210" t="str">
            <v>USHA PRIMA WALL FANS</v>
          </cell>
          <cell r="G210" t="str">
            <v>USHMA TRADERS</v>
          </cell>
          <cell r="H210" t="str">
            <v>I8-711-139</v>
          </cell>
          <cell r="I210">
            <v>35933</v>
          </cell>
          <cell r="J210">
            <v>13900</v>
          </cell>
          <cell r="L210">
            <v>13900</v>
          </cell>
          <cell r="N210">
            <v>10</v>
          </cell>
          <cell r="O210">
            <v>1390</v>
          </cell>
          <cell r="P210">
            <v>36055</v>
          </cell>
          <cell r="Q210">
            <v>196</v>
          </cell>
        </row>
        <row r="211">
          <cell r="B211">
            <v>95</v>
          </cell>
          <cell r="C211" t="str">
            <v>P&amp;N-IND UPTO 5000</v>
          </cell>
          <cell r="D211" t="str">
            <v>TR</v>
          </cell>
          <cell r="E211" t="str">
            <v>PL-6</v>
          </cell>
          <cell r="F211" t="str">
            <v>MEASURING INSTRUMENTS</v>
          </cell>
          <cell r="G211" t="str">
            <v>MILHARD SALES P LTD</v>
          </cell>
          <cell r="H211" t="str">
            <v>I8-781-002</v>
          </cell>
          <cell r="I211">
            <v>35797</v>
          </cell>
          <cell r="J211">
            <v>69938</v>
          </cell>
          <cell r="L211">
            <v>69938</v>
          </cell>
          <cell r="M211">
            <v>526436</v>
          </cell>
          <cell r="N211">
            <v>31</v>
          </cell>
          <cell r="O211">
            <v>2256.0645161290322</v>
          </cell>
          <cell r="P211">
            <v>35950</v>
          </cell>
          <cell r="Q211">
            <v>301</v>
          </cell>
        </row>
        <row r="212">
          <cell r="B212">
            <v>117</v>
          </cell>
          <cell r="C212" t="str">
            <v>VEH-IND</v>
          </cell>
          <cell r="D212" t="str">
            <v>STORES</v>
          </cell>
          <cell r="E212" t="str">
            <v>CIR</v>
          </cell>
          <cell r="F212" t="str">
            <v>PICKUP VAN WITH CONVERSION KIT</v>
          </cell>
          <cell r="G212" t="str">
            <v>SHIVA SCOOTER AGENCY</v>
          </cell>
          <cell r="H212" t="str">
            <v>I8-661-200</v>
          </cell>
          <cell r="I212" t="str">
            <v>13/07/98</v>
          </cell>
          <cell r="K212">
            <v>57250</v>
          </cell>
          <cell r="L212">
            <v>57250</v>
          </cell>
          <cell r="N212">
            <v>1</v>
          </cell>
          <cell r="O212">
            <v>57250</v>
          </cell>
          <cell r="P212">
            <v>36217</v>
          </cell>
          <cell r="Q212">
            <v>34</v>
          </cell>
        </row>
        <row r="213">
          <cell r="B213">
            <v>140</v>
          </cell>
          <cell r="C213" t="str">
            <v>VEH-IND</v>
          </cell>
          <cell r="D213" t="str">
            <v>RF</v>
          </cell>
          <cell r="E213" t="str">
            <v>CIR</v>
          </cell>
          <cell r="F213" t="str">
            <v>MANUAL PALLET TRUCK</v>
          </cell>
          <cell r="G213" t="str">
            <v>MANINI MATERIAL MOVEMENT PVT LTD</v>
          </cell>
          <cell r="H213" t="str">
            <v>I8-741-285</v>
          </cell>
          <cell r="I213" t="str">
            <v>29/09/98</v>
          </cell>
          <cell r="K213">
            <v>94015</v>
          </cell>
          <cell r="L213">
            <v>94015</v>
          </cell>
          <cell r="N213">
            <v>4</v>
          </cell>
          <cell r="O213">
            <v>23503.75</v>
          </cell>
          <cell r="P213">
            <v>36145</v>
          </cell>
          <cell r="Q213">
            <v>106</v>
          </cell>
        </row>
        <row r="214">
          <cell r="B214">
            <v>183</v>
          </cell>
          <cell r="C214" t="str">
            <v>VEH-IND</v>
          </cell>
          <cell r="D214" t="str">
            <v>STORES</v>
          </cell>
          <cell r="E214" t="str">
            <v>CIR</v>
          </cell>
          <cell r="F214" t="str">
            <v>FORKLIFT TRUCK</v>
          </cell>
          <cell r="G214" t="str">
            <v>VOLTAS LIMITED</v>
          </cell>
          <cell r="H214" t="str">
            <v>I8-661-361</v>
          </cell>
          <cell r="I214" t="str">
            <v>26/12/98</v>
          </cell>
          <cell r="K214">
            <v>695153</v>
          </cell>
          <cell r="L214">
            <v>695153</v>
          </cell>
          <cell r="N214">
            <v>1</v>
          </cell>
          <cell r="O214">
            <v>695153</v>
          </cell>
          <cell r="P214">
            <v>36207</v>
          </cell>
          <cell r="Q214">
            <v>44</v>
          </cell>
        </row>
        <row r="215">
          <cell r="B215">
            <v>2</v>
          </cell>
          <cell r="C215" t="str">
            <v xml:space="preserve">VEH-IND </v>
          </cell>
          <cell r="D215" t="str">
            <v>RP</v>
          </cell>
          <cell r="E215" t="str">
            <v>CIR</v>
          </cell>
          <cell r="F215" t="str">
            <v>HYD PALLET TRUCK</v>
          </cell>
          <cell r="G215" t="str">
            <v>MAHINDRA STILLER AUTO TRUCK LTD</v>
          </cell>
          <cell r="H215" t="str">
            <v>I8-751-207</v>
          </cell>
          <cell r="I215">
            <v>35997</v>
          </cell>
          <cell r="J215">
            <v>32975</v>
          </cell>
          <cell r="L215">
            <v>32975</v>
          </cell>
          <cell r="N215">
            <v>2</v>
          </cell>
          <cell r="O215">
            <v>16487.5</v>
          </cell>
          <cell r="P215">
            <v>36013</v>
          </cell>
          <cell r="Q215">
            <v>238</v>
          </cell>
        </row>
        <row r="216">
          <cell r="B216">
            <v>46</v>
          </cell>
          <cell r="C216" t="str">
            <v xml:space="preserve">VEH-IND </v>
          </cell>
          <cell r="D216" t="str">
            <v>RP</v>
          </cell>
          <cell r="E216" t="str">
            <v>CIR</v>
          </cell>
          <cell r="F216" t="str">
            <v>HYD PALLET TRUCK</v>
          </cell>
          <cell r="G216" t="str">
            <v>MAHINDRA STILLER AUTO TRUCK LTD</v>
          </cell>
          <cell r="H216" t="str">
            <v>I8-751-207</v>
          </cell>
          <cell r="I216">
            <v>35997</v>
          </cell>
          <cell r="J216">
            <v>24905</v>
          </cell>
          <cell r="L216">
            <v>24905</v>
          </cell>
          <cell r="N216">
            <v>1</v>
          </cell>
          <cell r="O216">
            <v>24905</v>
          </cell>
          <cell r="P216">
            <v>36033</v>
          </cell>
          <cell r="Q216">
            <v>218</v>
          </cell>
        </row>
        <row r="217">
          <cell r="B217">
            <v>40</v>
          </cell>
          <cell r="C217" t="str">
            <v xml:space="preserve">VEH-IND </v>
          </cell>
          <cell r="D217" t="str">
            <v>STORES</v>
          </cell>
          <cell r="E217" t="str">
            <v>CIR</v>
          </cell>
          <cell r="F217" t="str">
            <v>HYD. HANDLIFT PALLET TRUCK</v>
          </cell>
          <cell r="G217" t="str">
            <v>AGROMEC</v>
          </cell>
          <cell r="H217" t="str">
            <v>I8-661-200</v>
          </cell>
          <cell r="I217">
            <v>35989</v>
          </cell>
          <cell r="J217">
            <v>23575</v>
          </cell>
          <cell r="L217">
            <v>23575</v>
          </cell>
          <cell r="M217">
            <v>927873</v>
          </cell>
          <cell r="N217">
            <v>1</v>
          </cell>
          <cell r="O217">
            <v>23575</v>
          </cell>
          <cell r="P217">
            <v>36054</v>
          </cell>
          <cell r="Q217">
            <v>197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progress DHPL"/>
      <sheetName val="DHPL Project PO summ"/>
      <sheetName val="Payment"/>
      <sheetName val="bcodes"/>
      <sheetName val="Summery"/>
      <sheetName val="Della PO"/>
      <sheetName val="Della W O"/>
      <sheetName val="Apr Pyt (2)"/>
      <sheetName val="J D Construction"/>
    </sheetNames>
    <sheetDataSet>
      <sheetData sheetId="0"/>
      <sheetData sheetId="1">
        <row r="24">
          <cell r="AI24" t="str">
            <v>3000SL Slots</v>
          </cell>
        </row>
        <row r="25">
          <cell r="AI25" t="str">
            <v>4000GT Gaming Tables</v>
          </cell>
        </row>
        <row r="29">
          <cell r="AI29" t="str">
            <v>5000UN Uniforms</v>
          </cell>
        </row>
        <row r="30">
          <cell r="AI30" t="str">
            <v>6000AA Administration &amp; Accounting</v>
          </cell>
        </row>
        <row r="31">
          <cell r="AI31" t="str">
            <v>7000CR Count Roon</v>
          </cell>
        </row>
        <row r="1022">
          <cell r="AI1022" t="str">
            <v>5000PU Purchasing</v>
          </cell>
        </row>
        <row r="1023">
          <cell r="AI1023" t="str">
            <v>6000MA Marketing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sheetPr>
    <pageSetUpPr fitToPage="1"/>
  </sheetPr>
  <dimension ref="B1:Q185"/>
  <sheetViews>
    <sheetView tabSelected="1" zoomScale="110" zoomScaleNormal="110" workbookViewId="0">
      <pane xSplit="4" ySplit="14" topLeftCell="E15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20" defaultRowHeight="16.5" x14ac:dyDescent="0.3"/>
  <cols>
    <col min="1" max="1" width="6.7109375" style="1" customWidth="1"/>
    <col min="2" max="2" width="18.140625" style="73" bestFit="1" customWidth="1"/>
    <col min="3" max="3" width="17.42578125" style="73" bestFit="1" customWidth="1"/>
    <col min="4" max="4" width="14.7109375" style="43" bestFit="1" customWidth="1"/>
    <col min="5" max="5" width="13.7109375" style="1" bestFit="1" customWidth="1"/>
    <col min="6" max="6" width="12.28515625" style="1" bestFit="1" customWidth="1"/>
    <col min="7" max="7" width="13.28515625" style="1" bestFit="1" customWidth="1"/>
    <col min="8" max="8" width="15.140625" style="2" bestFit="1" customWidth="1"/>
    <col min="9" max="9" width="6.28515625" style="86" bestFit="1" customWidth="1"/>
    <col min="10" max="10" width="11" style="2" bestFit="1" customWidth="1"/>
    <col min="11" max="11" width="17.85546875" style="2" hidden="1" customWidth="1"/>
    <col min="12" max="12" width="8.7109375" style="1" hidden="1" customWidth="1"/>
    <col min="13" max="13" width="18.28515625" style="2" bestFit="1" customWidth="1"/>
    <col min="14" max="14" width="14.7109375" style="1" hidden="1" customWidth="1"/>
    <col min="15" max="15" width="19.140625" style="2" bestFit="1" customWidth="1"/>
    <col min="16" max="16" width="16.140625" style="2" bestFit="1" customWidth="1"/>
    <col min="17" max="16384" width="20" style="1"/>
  </cols>
  <sheetData>
    <row r="1" spans="2:16" ht="29.25" customHeight="1" x14ac:dyDescent="0.3">
      <c r="B1" s="121"/>
      <c r="C1" s="121"/>
      <c r="D1" s="122"/>
      <c r="E1" s="122"/>
      <c r="F1" s="122"/>
      <c r="G1" s="122"/>
      <c r="H1" s="122"/>
      <c r="I1" s="85"/>
      <c r="J1" s="1"/>
      <c r="K1" s="1"/>
      <c r="M1" s="1"/>
    </row>
    <row r="2" spans="2:16" ht="17.25" customHeight="1" x14ac:dyDescent="0.3">
      <c r="B2" s="72"/>
      <c r="C2" s="72"/>
      <c r="D2" s="65"/>
      <c r="E2" s="65"/>
      <c r="F2" s="65"/>
      <c r="G2" s="65"/>
      <c r="H2" s="65"/>
      <c r="I2" s="85"/>
      <c r="J2" s="1"/>
      <c r="K2" s="1"/>
      <c r="M2" s="1"/>
    </row>
    <row r="3" spans="2:16" x14ac:dyDescent="0.3">
      <c r="B3" s="4" t="s">
        <v>9</v>
      </c>
      <c r="C3" s="4"/>
      <c r="D3" s="37"/>
    </row>
    <row r="4" spans="2:16" x14ac:dyDescent="0.3">
      <c r="B4" s="50" t="s">
        <v>25</v>
      </c>
      <c r="C4" s="75">
        <v>11200</v>
      </c>
      <c r="D4" s="27" t="s">
        <v>21</v>
      </c>
      <c r="H4" s="1"/>
      <c r="I4" s="87"/>
      <c r="L4" s="2"/>
      <c r="O4" s="1"/>
      <c r="P4" s="1"/>
    </row>
    <row r="5" spans="2:16" ht="33" x14ac:dyDescent="0.3">
      <c r="B5" s="50" t="s">
        <v>38</v>
      </c>
      <c r="C5" s="75">
        <v>204.5</v>
      </c>
      <c r="D5" s="27" t="s">
        <v>21</v>
      </c>
      <c r="H5" s="1"/>
      <c r="I5" s="87"/>
      <c r="L5" s="2"/>
      <c r="O5" s="1"/>
      <c r="P5" s="1"/>
    </row>
    <row r="6" spans="2:16" x14ac:dyDescent="0.3">
      <c r="B6" s="50" t="s">
        <v>39</v>
      </c>
      <c r="C6" s="75">
        <f>C4-C5</f>
        <v>10995.5</v>
      </c>
      <c r="D6" s="27" t="s">
        <v>21</v>
      </c>
      <c r="E6" s="77">
        <f>C6*1000</f>
        <v>10995500</v>
      </c>
      <c r="H6" s="1"/>
      <c r="I6" s="87"/>
      <c r="L6" s="2"/>
      <c r="O6" s="1"/>
      <c r="P6" s="1"/>
    </row>
    <row r="7" spans="2:16" x14ac:dyDescent="0.3">
      <c r="B7" s="9" t="s">
        <v>5</v>
      </c>
      <c r="C7" s="114">
        <v>18000</v>
      </c>
      <c r="D7" s="10">
        <v>9070</v>
      </c>
      <c r="E7" s="77"/>
      <c r="F7" s="44"/>
      <c r="G7" s="77"/>
      <c r="H7" s="1"/>
      <c r="L7" s="2"/>
      <c r="O7" s="1"/>
      <c r="P7" s="1"/>
    </row>
    <row r="8" spans="2:16" x14ac:dyDescent="0.3">
      <c r="B8" s="104" t="s">
        <v>35</v>
      </c>
      <c r="C8" s="81">
        <f>ROUND(C6*C7,0)</f>
        <v>197919000</v>
      </c>
      <c r="D8" s="81">
        <f>D7*C6</f>
        <v>99729185</v>
      </c>
      <c r="E8" s="77"/>
      <c r="G8" s="12"/>
      <c r="H8" s="1"/>
      <c r="L8" s="2"/>
      <c r="O8" s="1"/>
      <c r="P8" s="1"/>
    </row>
    <row r="9" spans="2:16" x14ac:dyDescent="0.3">
      <c r="B9" s="104" t="s">
        <v>40</v>
      </c>
      <c r="C9" s="81">
        <f>C8*0.9</f>
        <v>178127100</v>
      </c>
      <c r="D9" s="115">
        <f>C8/D8</f>
        <v>1.9845644983461963</v>
      </c>
      <c r="E9" s="77"/>
      <c r="G9" s="12"/>
      <c r="H9" s="1"/>
      <c r="L9" s="2"/>
      <c r="O9" s="1"/>
      <c r="P9" s="1"/>
    </row>
    <row r="10" spans="2:16" x14ac:dyDescent="0.3">
      <c r="B10" s="104" t="s">
        <v>41</v>
      </c>
      <c r="C10" s="81">
        <f>C8*0.8</f>
        <v>158335200</v>
      </c>
      <c r="D10" s="105"/>
      <c r="E10" s="77"/>
      <c r="G10" s="12"/>
      <c r="H10" s="1"/>
      <c r="L10" s="2"/>
      <c r="O10" s="1"/>
      <c r="P10" s="1"/>
    </row>
    <row r="11" spans="2:16" x14ac:dyDescent="0.3">
      <c r="B11" s="28"/>
      <c r="C11" s="103"/>
      <c r="D11" s="103"/>
      <c r="E11" s="77"/>
      <c r="G11" s="12"/>
      <c r="H11" s="1"/>
      <c r="L11" s="2"/>
      <c r="O11" s="1"/>
      <c r="P11" s="1"/>
    </row>
    <row r="12" spans="2:16" ht="13.5" customHeight="1" x14ac:dyDescent="0.3">
      <c r="B12" s="28"/>
      <c r="C12" s="28"/>
      <c r="D12" s="38"/>
      <c r="E12" s="29"/>
      <c r="G12" s="12"/>
      <c r="H12" s="14"/>
      <c r="I12" s="87"/>
      <c r="L12" s="2"/>
      <c r="N12" s="2"/>
      <c r="O12" s="1"/>
      <c r="P12" s="1"/>
    </row>
    <row r="13" spans="2:16" ht="19.5" customHeight="1" x14ac:dyDescent="0.3">
      <c r="B13" s="125" t="s">
        <v>22</v>
      </c>
      <c r="C13" s="125"/>
      <c r="D13" s="125"/>
      <c r="F13" s="11"/>
    </row>
    <row r="14" spans="2:16" s="84" customFormat="1" ht="25.5" x14ac:dyDescent="0.25">
      <c r="B14" s="82" t="s">
        <v>27</v>
      </c>
      <c r="C14" s="82" t="s">
        <v>28</v>
      </c>
      <c r="D14" s="83" t="s">
        <v>20</v>
      </c>
      <c r="E14" s="82" t="s">
        <v>0</v>
      </c>
      <c r="F14" s="82" t="s">
        <v>1</v>
      </c>
      <c r="G14" s="82" t="s">
        <v>2</v>
      </c>
      <c r="H14" s="82" t="s">
        <v>13</v>
      </c>
      <c r="I14" s="88" t="s">
        <v>29</v>
      </c>
      <c r="J14" s="82" t="s">
        <v>36</v>
      </c>
      <c r="K14" s="82" t="s">
        <v>3</v>
      </c>
      <c r="L14" s="82" t="s">
        <v>4</v>
      </c>
      <c r="M14" s="82" t="s">
        <v>11</v>
      </c>
      <c r="N14" s="82" t="s">
        <v>14</v>
      </c>
      <c r="O14" s="82" t="s">
        <v>12</v>
      </c>
      <c r="P14" s="82" t="s">
        <v>26</v>
      </c>
    </row>
    <row r="15" spans="2:16" s="16" customFormat="1" x14ac:dyDescent="0.2">
      <c r="B15" s="15"/>
      <c r="C15" s="15"/>
      <c r="D15" s="39" t="s">
        <v>23</v>
      </c>
      <c r="E15" s="30" t="s">
        <v>30</v>
      </c>
      <c r="F15" s="30"/>
      <c r="G15" s="30" t="s">
        <v>30</v>
      </c>
      <c r="H15" s="66" t="s">
        <v>31</v>
      </c>
      <c r="I15" s="89" t="s">
        <v>30</v>
      </c>
      <c r="J15" s="30" t="s">
        <v>30</v>
      </c>
      <c r="K15" s="66"/>
      <c r="L15" s="66"/>
      <c r="M15" s="66" t="s">
        <v>31</v>
      </c>
      <c r="N15" s="66" t="s">
        <v>31</v>
      </c>
      <c r="O15" s="66" t="s">
        <v>31</v>
      </c>
      <c r="P15" s="66" t="s">
        <v>31</v>
      </c>
    </row>
    <row r="16" spans="2:16" s="16" customFormat="1" x14ac:dyDescent="0.3">
      <c r="B16" s="53"/>
      <c r="C16" s="128"/>
      <c r="D16" s="58"/>
      <c r="E16" s="53"/>
      <c r="F16" s="53"/>
      <c r="G16" s="53"/>
      <c r="H16" s="67"/>
      <c r="I16" s="90"/>
      <c r="J16" s="62"/>
      <c r="K16" s="68"/>
      <c r="L16" s="69"/>
      <c r="M16" s="67"/>
      <c r="N16" s="67"/>
      <c r="O16" s="67"/>
      <c r="P16" s="67"/>
    </row>
    <row r="17" spans="2:17" s="16" customFormat="1" x14ac:dyDescent="0.3">
      <c r="B17" s="53"/>
      <c r="C17" s="129"/>
      <c r="D17" s="58"/>
      <c r="E17" s="53"/>
      <c r="F17" s="53"/>
      <c r="G17" s="53"/>
      <c r="H17" s="67"/>
      <c r="I17" s="90"/>
      <c r="J17" s="62"/>
      <c r="K17" s="68"/>
      <c r="L17" s="69"/>
      <c r="M17" s="67"/>
      <c r="N17" s="67"/>
      <c r="O17" s="67"/>
      <c r="P17" s="67"/>
    </row>
    <row r="18" spans="2:17" s="16" customFormat="1" x14ac:dyDescent="0.3">
      <c r="B18" s="53"/>
      <c r="C18" s="129"/>
      <c r="D18" s="58"/>
      <c r="E18" s="53"/>
      <c r="F18" s="53"/>
      <c r="G18" s="53"/>
      <c r="H18" s="67"/>
      <c r="I18" s="90"/>
      <c r="J18" s="62"/>
      <c r="K18" s="68"/>
      <c r="L18" s="69"/>
      <c r="M18" s="67"/>
      <c r="N18" s="67"/>
      <c r="O18" s="67"/>
      <c r="P18" s="67"/>
    </row>
    <row r="19" spans="2:17" s="16" customFormat="1" x14ac:dyDescent="0.3">
      <c r="B19" s="53"/>
      <c r="C19" s="130"/>
      <c r="D19" s="58"/>
      <c r="E19" s="53"/>
      <c r="F19" s="53"/>
      <c r="G19" s="53"/>
      <c r="H19" s="67"/>
      <c r="I19" s="90"/>
      <c r="J19" s="62"/>
      <c r="K19" s="68"/>
      <c r="L19" s="69"/>
      <c r="M19" s="67"/>
      <c r="N19" s="67"/>
      <c r="O19" s="67"/>
      <c r="P19" s="67"/>
    </row>
    <row r="20" spans="2:17" s="16" customFormat="1" x14ac:dyDescent="0.3">
      <c r="B20" s="53"/>
      <c r="C20" s="53"/>
      <c r="D20" s="58"/>
      <c r="E20" s="53"/>
      <c r="F20" s="53"/>
      <c r="G20" s="53"/>
      <c r="H20" s="67"/>
      <c r="I20" s="90"/>
      <c r="J20" s="62"/>
      <c r="K20" s="68"/>
      <c r="L20" s="69"/>
      <c r="M20" s="67"/>
      <c r="N20" s="67"/>
      <c r="O20" s="67"/>
      <c r="P20" s="67"/>
    </row>
    <row r="21" spans="2:17" s="16" customFormat="1" x14ac:dyDescent="0.3">
      <c r="B21" s="53"/>
      <c r="C21" s="53"/>
      <c r="D21" s="58"/>
      <c r="E21" s="53"/>
      <c r="F21" s="53"/>
      <c r="G21" s="53"/>
      <c r="H21" s="67"/>
      <c r="I21" s="90"/>
      <c r="J21" s="62"/>
      <c r="K21" s="68"/>
      <c r="L21" s="69"/>
      <c r="M21" s="67"/>
      <c r="N21" s="67"/>
      <c r="O21" s="67"/>
      <c r="P21" s="67"/>
    </row>
    <row r="22" spans="2:17" s="16" customFormat="1" x14ac:dyDescent="0.3">
      <c r="B22" s="53"/>
      <c r="C22" s="53"/>
      <c r="D22" s="58"/>
      <c r="E22" s="53"/>
      <c r="F22" s="53"/>
      <c r="G22" s="53"/>
      <c r="H22" s="67"/>
      <c r="I22" s="90"/>
      <c r="J22" s="62"/>
      <c r="K22" s="68"/>
      <c r="L22" s="69"/>
      <c r="M22" s="67"/>
      <c r="N22" s="67"/>
      <c r="O22" s="67"/>
      <c r="P22" s="67"/>
    </row>
    <row r="23" spans="2:17" s="16" customFormat="1" x14ac:dyDescent="0.3">
      <c r="B23" s="53"/>
      <c r="C23" s="128"/>
      <c r="D23" s="58"/>
      <c r="E23" s="53"/>
      <c r="F23" s="53"/>
      <c r="G23" s="53"/>
      <c r="H23" s="67"/>
      <c r="I23" s="90"/>
      <c r="J23" s="62"/>
      <c r="K23" s="68"/>
      <c r="L23" s="69"/>
      <c r="M23" s="67"/>
      <c r="N23" s="67"/>
      <c r="O23" s="67"/>
      <c r="P23" s="67"/>
    </row>
    <row r="24" spans="2:17" s="16" customFormat="1" x14ac:dyDescent="0.3">
      <c r="B24" s="53"/>
      <c r="C24" s="129"/>
      <c r="D24" s="58"/>
      <c r="E24" s="53"/>
      <c r="F24" s="53"/>
      <c r="G24" s="53"/>
      <c r="H24" s="67"/>
      <c r="I24" s="90"/>
      <c r="J24" s="62"/>
      <c r="K24" s="68"/>
      <c r="L24" s="69"/>
      <c r="M24" s="67"/>
      <c r="N24" s="67"/>
      <c r="O24" s="67"/>
      <c r="P24" s="67"/>
    </row>
    <row r="25" spans="2:17" s="16" customFormat="1" x14ac:dyDescent="0.3">
      <c r="B25" s="53"/>
      <c r="C25" s="129"/>
      <c r="D25" s="58"/>
      <c r="E25" s="53"/>
      <c r="F25" s="53"/>
      <c r="G25" s="53"/>
      <c r="H25" s="67"/>
      <c r="I25" s="90"/>
      <c r="J25" s="62"/>
      <c r="K25" s="68"/>
      <c r="L25" s="69"/>
      <c r="M25" s="67"/>
      <c r="N25" s="67"/>
      <c r="O25" s="67"/>
      <c r="P25" s="67"/>
    </row>
    <row r="26" spans="2:17" s="16" customFormat="1" x14ac:dyDescent="0.3">
      <c r="B26" s="53"/>
      <c r="C26" s="130"/>
      <c r="D26" s="58"/>
      <c r="E26" s="53"/>
      <c r="F26" s="53"/>
      <c r="G26" s="53"/>
      <c r="H26" s="67"/>
      <c r="I26" s="90"/>
      <c r="J26" s="62"/>
      <c r="K26" s="68"/>
      <c r="L26" s="69"/>
      <c r="M26" s="67"/>
      <c r="N26" s="67"/>
      <c r="O26" s="67"/>
      <c r="P26" s="67"/>
    </row>
    <row r="27" spans="2:17" s="18" customFormat="1" ht="18.75" customHeight="1" x14ac:dyDescent="0.3">
      <c r="B27" s="59" t="s">
        <v>24</v>
      </c>
      <c r="C27" s="59"/>
      <c r="D27" s="51"/>
      <c r="E27" s="55"/>
      <c r="F27" s="55"/>
      <c r="G27" s="56"/>
      <c r="H27" s="64"/>
      <c r="I27" s="91"/>
      <c r="J27" s="57"/>
      <c r="K27" s="57"/>
      <c r="L27" s="57"/>
      <c r="M27" s="71"/>
      <c r="N27" s="70"/>
      <c r="O27" s="70">
        <f>SUM(O16:O26)</f>
        <v>0</v>
      </c>
      <c r="P27" s="70">
        <f>SUM(P16:P26)</f>
        <v>0</v>
      </c>
    </row>
    <row r="28" spans="2:17" s="18" customFormat="1" ht="18.75" customHeight="1" x14ac:dyDescent="0.3">
      <c r="B28" s="54"/>
      <c r="C28" s="54"/>
      <c r="D28" s="40"/>
      <c r="E28" s="33"/>
      <c r="F28" s="33"/>
      <c r="G28" s="34"/>
      <c r="H28" s="35"/>
      <c r="I28" s="92"/>
      <c r="J28" s="36"/>
      <c r="K28" s="36"/>
      <c r="L28" s="36"/>
      <c r="M28" s="36"/>
    </row>
    <row r="29" spans="2:17" s="18" customFormat="1" ht="18.75" customHeight="1" x14ac:dyDescent="0.3">
      <c r="B29" s="54"/>
      <c r="C29" s="54"/>
      <c r="D29" s="40"/>
      <c r="E29" s="33"/>
      <c r="F29" s="33"/>
      <c r="G29" s="34"/>
      <c r="H29" s="35"/>
      <c r="I29" s="92"/>
      <c r="J29" s="36"/>
      <c r="K29" s="36"/>
      <c r="L29" s="36"/>
      <c r="M29" s="36"/>
    </row>
    <row r="30" spans="2:17" x14ac:dyDescent="0.3">
      <c r="B30" s="124" t="s">
        <v>15</v>
      </c>
      <c r="C30" s="124"/>
      <c r="D30" s="124"/>
      <c r="E30" s="17"/>
      <c r="F30" s="17"/>
      <c r="G30" s="60"/>
      <c r="H30" s="60"/>
      <c r="I30" s="93"/>
      <c r="J30" s="1"/>
      <c r="K30" s="1"/>
      <c r="M30" s="1"/>
      <c r="O30" s="1"/>
      <c r="P30" s="1"/>
      <c r="Q30" s="13"/>
    </row>
    <row r="31" spans="2:17" x14ac:dyDescent="0.3">
      <c r="B31" s="9" t="s">
        <v>16</v>
      </c>
      <c r="C31" s="63"/>
      <c r="D31" s="17"/>
      <c r="E31" s="2"/>
      <c r="F31" s="61"/>
      <c r="G31" s="61"/>
      <c r="H31" s="52"/>
      <c r="I31" s="87"/>
      <c r="J31" s="1"/>
      <c r="K31" s="1"/>
      <c r="M31" s="47"/>
      <c r="N31" s="47"/>
      <c r="O31" s="1"/>
      <c r="P31" s="13"/>
    </row>
    <row r="32" spans="2:17" x14ac:dyDescent="0.3">
      <c r="B32" s="9" t="s">
        <v>5</v>
      </c>
      <c r="C32" s="76"/>
      <c r="D32" s="17"/>
      <c r="E32" s="17"/>
      <c r="F32" s="61"/>
      <c r="G32" s="123"/>
      <c r="H32" s="21"/>
      <c r="I32" s="94"/>
      <c r="J32" s="18"/>
      <c r="K32" s="18"/>
      <c r="L32" s="18"/>
      <c r="M32" s="1"/>
      <c r="N32" s="46"/>
      <c r="O32" s="1"/>
      <c r="P32" s="1"/>
    </row>
    <row r="33" spans="2:16" x14ac:dyDescent="0.3">
      <c r="B33" s="9" t="s">
        <v>6</v>
      </c>
      <c r="C33" s="63">
        <f>ROUND((C31*C32),0)</f>
        <v>0</v>
      </c>
      <c r="D33" s="17"/>
      <c r="E33" s="49"/>
      <c r="F33" s="61"/>
      <c r="G33" s="123"/>
      <c r="H33" s="21"/>
      <c r="I33" s="87"/>
      <c r="J33" s="1"/>
      <c r="K33" s="1"/>
      <c r="L33" s="13"/>
      <c r="M33" s="13"/>
      <c r="N33" s="13"/>
      <c r="O33" s="1"/>
      <c r="P33" s="1"/>
    </row>
    <row r="34" spans="2:16" x14ac:dyDescent="0.3">
      <c r="B34" s="19"/>
      <c r="C34" s="19"/>
      <c r="D34" s="41"/>
      <c r="E34" s="17"/>
      <c r="F34" s="32"/>
      <c r="G34" s="61"/>
      <c r="H34" s="61"/>
      <c r="I34" s="95"/>
      <c r="J34" s="1"/>
      <c r="K34" s="18"/>
      <c r="L34" s="18"/>
      <c r="M34" s="1"/>
      <c r="O34" s="1"/>
      <c r="P34" s="1"/>
    </row>
    <row r="35" spans="2:16" ht="16.5" customHeight="1" x14ac:dyDescent="0.3">
      <c r="B35" s="126" t="s">
        <v>10</v>
      </c>
      <c r="C35" s="127"/>
      <c r="D35" s="102"/>
      <c r="E35" s="17"/>
      <c r="F35" s="20"/>
      <c r="G35" s="61"/>
      <c r="H35" s="61"/>
      <c r="I35" s="96"/>
      <c r="J35" s="1"/>
      <c r="K35" s="1"/>
      <c r="M35" s="1"/>
      <c r="N35" s="45"/>
      <c r="O35" s="1"/>
      <c r="P35" s="1"/>
    </row>
    <row r="36" spans="2:16" x14ac:dyDescent="0.3">
      <c r="B36" s="9" t="s">
        <v>7</v>
      </c>
      <c r="C36" s="63">
        <f>C4-D27</f>
        <v>11200</v>
      </c>
      <c r="D36" s="22"/>
      <c r="E36" s="87"/>
      <c r="H36" s="1"/>
      <c r="I36" s="45"/>
      <c r="J36" s="1"/>
      <c r="K36" s="1"/>
      <c r="M36" s="1"/>
      <c r="O36" s="1"/>
      <c r="P36" s="1"/>
    </row>
    <row r="37" spans="2:16" x14ac:dyDescent="0.3">
      <c r="B37" s="9" t="s">
        <v>5</v>
      </c>
      <c r="C37" s="76">
        <v>500</v>
      </c>
      <c r="D37" s="11"/>
      <c r="E37" s="87"/>
      <c r="H37" s="1"/>
      <c r="I37" s="1"/>
      <c r="J37" s="1"/>
      <c r="K37" s="1"/>
      <c r="M37" s="1"/>
      <c r="O37" s="1"/>
      <c r="P37" s="1"/>
    </row>
    <row r="38" spans="2:16" x14ac:dyDescent="0.3">
      <c r="B38" s="9" t="s">
        <v>6</v>
      </c>
      <c r="C38" s="63">
        <v>5000000</v>
      </c>
      <c r="D38" s="3"/>
      <c r="E38" s="87"/>
      <c r="H38" s="1"/>
      <c r="I38" s="18"/>
      <c r="K38" s="1"/>
      <c r="M38" s="1"/>
      <c r="O38" s="1"/>
      <c r="P38" s="1"/>
    </row>
    <row r="39" spans="2:16" x14ac:dyDescent="0.3">
      <c r="D39" s="42"/>
      <c r="E39" s="86"/>
      <c r="F39" s="5"/>
      <c r="G39" s="5"/>
      <c r="H39" s="1"/>
      <c r="I39" s="2"/>
      <c r="J39" s="45"/>
      <c r="K39" s="1"/>
      <c r="L39" s="2"/>
      <c r="M39" s="1"/>
      <c r="O39" s="1"/>
      <c r="P39" s="1"/>
    </row>
    <row r="40" spans="2:16" x14ac:dyDescent="0.3">
      <c r="B40" s="100" t="s">
        <v>34</v>
      </c>
      <c r="C40" s="101"/>
      <c r="D40" s="101"/>
      <c r="E40" s="2"/>
      <c r="F40" s="8"/>
      <c r="G40" s="2"/>
      <c r="I40" s="18"/>
      <c r="K40" s="1"/>
      <c r="M40" s="1"/>
      <c r="O40" s="1"/>
      <c r="P40" s="1"/>
    </row>
    <row r="41" spans="2:16" x14ac:dyDescent="0.3">
      <c r="B41" s="79" t="s">
        <v>9</v>
      </c>
      <c r="C41" s="78">
        <f>C8</f>
        <v>197919000</v>
      </c>
      <c r="D41" s="78">
        <v>39008200</v>
      </c>
      <c r="E41" s="6">
        <f>C41-D41</f>
        <v>158910800</v>
      </c>
      <c r="F41" s="2"/>
      <c r="G41" s="2"/>
      <c r="H41" s="45"/>
      <c r="I41" s="1"/>
      <c r="J41" s="1"/>
      <c r="K41" s="1"/>
      <c r="M41" s="1"/>
      <c r="O41" s="1"/>
      <c r="P41" s="1"/>
    </row>
    <row r="42" spans="2:16" x14ac:dyDescent="0.3">
      <c r="B42" s="79" t="s">
        <v>37</v>
      </c>
      <c r="C42" s="78">
        <f>O27</f>
        <v>0</v>
      </c>
      <c r="D42" s="78">
        <v>62519100</v>
      </c>
      <c r="E42" s="6">
        <f t="shared" ref="E42:E45" si="0">C42-D42</f>
        <v>-62519100</v>
      </c>
      <c r="F42" s="2"/>
      <c r="G42" s="2"/>
      <c r="H42" s="45"/>
      <c r="I42" s="1"/>
      <c r="J42" s="1"/>
      <c r="K42" s="1"/>
      <c r="M42" s="1"/>
      <c r="O42" s="1"/>
      <c r="P42" s="1"/>
    </row>
    <row r="43" spans="2:16" ht="33" x14ac:dyDescent="0.3">
      <c r="B43" s="79" t="s">
        <v>17</v>
      </c>
      <c r="C43" s="78">
        <v>0</v>
      </c>
      <c r="D43" s="78">
        <v>0</v>
      </c>
      <c r="E43" s="6">
        <f t="shared" si="0"/>
        <v>0</v>
      </c>
      <c r="F43" s="2"/>
      <c r="G43" s="2"/>
      <c r="H43" s="45"/>
      <c r="I43" s="1"/>
      <c r="M43" s="1"/>
      <c r="O43" s="1"/>
      <c r="P43" s="1"/>
    </row>
    <row r="44" spans="2:16" x14ac:dyDescent="0.3">
      <c r="B44" s="79" t="s">
        <v>8</v>
      </c>
      <c r="C44" s="78">
        <f>C38</f>
        <v>5000000</v>
      </c>
      <c r="D44" s="78">
        <v>6000000</v>
      </c>
      <c r="E44" s="6">
        <f t="shared" si="0"/>
        <v>-1000000</v>
      </c>
      <c r="F44" s="2"/>
      <c r="G44" s="2"/>
      <c r="H44" s="45"/>
      <c r="I44" s="1"/>
      <c r="M44" s="1"/>
      <c r="O44" s="1"/>
      <c r="P44" s="1"/>
    </row>
    <row r="45" spans="2:16" x14ac:dyDescent="0.3">
      <c r="B45" s="80" t="s">
        <v>35</v>
      </c>
      <c r="C45" s="81">
        <f>SUM(C41:C44)</f>
        <v>202919000</v>
      </c>
      <c r="D45" s="81">
        <f>MROUND(SUM(D41:D44),100000)</f>
        <v>107500000</v>
      </c>
      <c r="E45" s="6">
        <f t="shared" si="0"/>
        <v>95419000</v>
      </c>
      <c r="F45" s="2"/>
      <c r="G45" s="2"/>
      <c r="H45" s="45"/>
      <c r="I45" s="1"/>
      <c r="J45" s="1"/>
      <c r="K45" s="1"/>
      <c r="M45" s="1"/>
      <c r="O45" s="1"/>
      <c r="P45" s="1"/>
    </row>
    <row r="46" spans="2:16" x14ac:dyDescent="0.3">
      <c r="B46" s="80" t="s">
        <v>32</v>
      </c>
      <c r="C46" s="81">
        <f>ROUND(C45*0.9,0)</f>
        <v>182627100</v>
      </c>
      <c r="D46" s="81">
        <f>MROUND(D45*0.9,100000)</f>
        <v>96800000</v>
      </c>
      <c r="E46" s="7"/>
      <c r="F46" s="2"/>
      <c r="G46" s="2"/>
      <c r="I46" s="1"/>
      <c r="J46" s="1"/>
      <c r="K46" s="1"/>
      <c r="M46" s="1"/>
      <c r="O46" s="1"/>
      <c r="P46" s="1"/>
    </row>
    <row r="47" spans="2:16" x14ac:dyDescent="0.3">
      <c r="B47" s="80" t="s">
        <v>33</v>
      </c>
      <c r="C47" s="81">
        <f>MROUND(C45*80%,1)</f>
        <v>162335200</v>
      </c>
      <c r="D47" s="81">
        <f>MROUND(D45*0.8,100000)</f>
        <v>86000000</v>
      </c>
      <c r="F47" s="2"/>
      <c r="G47" s="2"/>
      <c r="I47" s="1"/>
      <c r="J47" s="1"/>
      <c r="K47" s="1"/>
      <c r="M47" s="1"/>
      <c r="O47" s="1"/>
      <c r="P47" s="1"/>
    </row>
    <row r="48" spans="2:16" x14ac:dyDescent="0.3">
      <c r="B48" s="80" t="s">
        <v>18</v>
      </c>
      <c r="C48" s="81">
        <f>P27*0.85</f>
        <v>0</v>
      </c>
      <c r="D48" s="81">
        <v>68500000</v>
      </c>
      <c r="F48" s="2"/>
      <c r="G48" s="2"/>
      <c r="I48" s="1"/>
      <c r="J48" s="1"/>
      <c r="K48" s="1"/>
      <c r="M48" s="1"/>
      <c r="O48" s="1"/>
      <c r="P48" s="1"/>
    </row>
    <row r="49" spans="2:16" x14ac:dyDescent="0.3">
      <c r="B49" s="79" t="s">
        <v>19</v>
      </c>
      <c r="C49" s="81">
        <f>D8+C42</f>
        <v>99729185</v>
      </c>
      <c r="D49" s="81"/>
      <c r="F49" s="2"/>
      <c r="G49" s="2"/>
      <c r="I49" s="1"/>
      <c r="J49" s="1"/>
      <c r="K49" s="1"/>
      <c r="M49" s="1"/>
      <c r="O49" s="1"/>
      <c r="P49" s="1"/>
    </row>
    <row r="50" spans="2:16" x14ac:dyDescent="0.3">
      <c r="B50" s="74"/>
      <c r="C50" s="74"/>
      <c r="D50" s="1"/>
      <c r="F50" s="2"/>
      <c r="G50" s="2"/>
      <c r="H50" s="23"/>
      <c r="I50" s="1"/>
      <c r="J50" s="1"/>
      <c r="K50" s="1"/>
      <c r="M50" s="1"/>
      <c r="O50" s="1"/>
      <c r="P50" s="1"/>
    </row>
    <row r="51" spans="2:16" x14ac:dyDescent="0.3">
      <c r="B51" s="74"/>
      <c r="C51" s="74"/>
      <c r="E51" s="86"/>
      <c r="G51" s="2"/>
      <c r="I51" s="23"/>
      <c r="J51" s="1"/>
      <c r="K51" s="1"/>
      <c r="M51" s="1"/>
      <c r="O51" s="1"/>
      <c r="P51" s="1"/>
    </row>
    <row r="52" spans="2:16" x14ac:dyDescent="0.3">
      <c r="B52" s="74"/>
      <c r="C52" s="74"/>
      <c r="E52" s="86"/>
      <c r="F52" s="2"/>
      <c r="G52" s="2"/>
      <c r="H52" s="1"/>
      <c r="I52" s="2"/>
      <c r="J52" s="1"/>
      <c r="L52" s="2"/>
      <c r="M52" s="1"/>
      <c r="O52" s="1"/>
      <c r="P52" s="1"/>
    </row>
    <row r="53" spans="2:16" x14ac:dyDescent="0.3">
      <c r="B53" s="74"/>
      <c r="C53" s="74"/>
      <c r="E53" s="86"/>
      <c r="F53" s="2"/>
      <c r="G53" s="2"/>
      <c r="H53" s="1"/>
      <c r="I53" s="2"/>
      <c r="J53" s="24"/>
      <c r="L53" s="2"/>
      <c r="M53" s="1"/>
      <c r="O53" s="1"/>
      <c r="P53" s="1"/>
    </row>
    <row r="54" spans="2:16" x14ac:dyDescent="0.3">
      <c r="B54" s="74"/>
      <c r="C54" s="74"/>
      <c r="E54" s="86"/>
      <c r="F54" s="2"/>
      <c r="G54" s="2"/>
      <c r="H54" s="1"/>
      <c r="I54" s="2"/>
      <c r="J54" s="24"/>
      <c r="L54" s="2"/>
      <c r="M54" s="1"/>
      <c r="O54" s="1"/>
      <c r="P54" s="1"/>
    </row>
    <row r="55" spans="2:16" x14ac:dyDescent="0.3">
      <c r="B55" s="74"/>
      <c r="C55" s="74"/>
      <c r="E55" s="86"/>
      <c r="F55" s="2"/>
      <c r="G55" s="2"/>
      <c r="H55" s="1"/>
      <c r="I55" s="2"/>
      <c r="J55" s="24"/>
      <c r="L55" s="2"/>
      <c r="M55" s="1"/>
      <c r="O55" s="1"/>
      <c r="P55" s="1"/>
    </row>
    <row r="56" spans="2:16" x14ac:dyDescent="0.3">
      <c r="B56" s="74"/>
      <c r="C56" s="74"/>
      <c r="E56" s="86"/>
      <c r="F56" s="2"/>
      <c r="G56" s="2"/>
      <c r="H56" s="1"/>
      <c r="I56" s="2"/>
      <c r="J56" s="24"/>
      <c r="L56" s="2"/>
      <c r="M56" s="1"/>
      <c r="O56" s="1"/>
      <c r="P56" s="1"/>
    </row>
    <row r="57" spans="2:16" x14ac:dyDescent="0.3">
      <c r="B57" s="74"/>
      <c r="C57" s="74"/>
      <c r="E57" s="86"/>
      <c r="F57" s="2"/>
      <c r="G57" s="2"/>
      <c r="H57" s="1"/>
      <c r="I57" s="2"/>
      <c r="J57" s="24"/>
      <c r="L57" s="2"/>
      <c r="M57" s="1"/>
      <c r="O57" s="1"/>
      <c r="P57" s="1"/>
    </row>
    <row r="58" spans="2:16" ht="16.5" customHeight="1" x14ac:dyDescent="0.3">
      <c r="B58" s="74"/>
      <c r="C58" s="74"/>
      <c r="E58" s="86"/>
      <c r="F58" s="2"/>
      <c r="G58" s="2"/>
      <c r="H58" s="1"/>
      <c r="I58" s="2"/>
      <c r="J58" s="24"/>
      <c r="L58" s="2"/>
      <c r="M58" s="1"/>
      <c r="O58" s="1"/>
      <c r="P58" s="1"/>
    </row>
    <row r="59" spans="2:16" x14ac:dyDescent="0.3">
      <c r="B59" s="74"/>
      <c r="C59" s="74"/>
      <c r="E59" s="86"/>
      <c r="F59" s="2"/>
      <c r="G59" s="2"/>
      <c r="H59" s="1"/>
      <c r="I59" s="2"/>
      <c r="J59" s="24"/>
      <c r="L59" s="2"/>
      <c r="M59" s="1"/>
      <c r="O59" s="1"/>
      <c r="P59" s="1"/>
    </row>
    <row r="60" spans="2:16" x14ac:dyDescent="0.3">
      <c r="B60" s="74"/>
      <c r="C60" s="74"/>
      <c r="D60" s="37"/>
      <c r="E60" s="86"/>
      <c r="F60" s="2"/>
      <c r="G60" s="2"/>
      <c r="H60" s="1"/>
      <c r="I60" s="2"/>
      <c r="J60" s="1"/>
      <c r="L60" s="2"/>
      <c r="M60" s="1"/>
      <c r="O60" s="1"/>
      <c r="P60" s="1"/>
    </row>
    <row r="61" spans="2:16" x14ac:dyDescent="0.3">
      <c r="B61" s="74"/>
      <c r="C61" s="74"/>
      <c r="D61" s="37"/>
      <c r="E61" s="86"/>
      <c r="F61" s="2"/>
      <c r="G61" s="2"/>
      <c r="H61" s="1"/>
      <c r="I61" s="2"/>
      <c r="J61" s="1"/>
      <c r="L61" s="2"/>
      <c r="M61" s="1"/>
      <c r="O61" s="1"/>
      <c r="P61" s="1"/>
    </row>
    <row r="62" spans="2:16" x14ac:dyDescent="0.3">
      <c r="B62" s="74"/>
      <c r="C62" s="74"/>
      <c r="D62" s="37"/>
      <c r="E62" s="86"/>
      <c r="F62" s="2"/>
      <c r="G62" s="2"/>
      <c r="H62" s="1"/>
      <c r="I62" s="2"/>
      <c r="J62" s="1"/>
      <c r="L62" s="2"/>
      <c r="M62" s="1"/>
      <c r="O62" s="1"/>
      <c r="P62" s="1"/>
    </row>
    <row r="63" spans="2:16" x14ac:dyDescent="0.3">
      <c r="B63" s="74"/>
      <c r="C63" s="74"/>
      <c r="E63" s="86"/>
      <c r="F63" s="2"/>
      <c r="G63" s="2"/>
      <c r="H63" s="1"/>
      <c r="I63" s="2"/>
      <c r="J63" s="1"/>
      <c r="L63" s="2"/>
      <c r="M63" s="1"/>
      <c r="O63" s="1"/>
      <c r="P63" s="1"/>
    </row>
    <row r="64" spans="2:16" x14ac:dyDescent="0.3">
      <c r="B64" s="74"/>
      <c r="C64" s="74"/>
      <c r="D64" s="37"/>
      <c r="E64" s="86"/>
      <c r="F64" s="2"/>
      <c r="G64" s="2"/>
      <c r="H64" s="1"/>
      <c r="I64" s="2"/>
      <c r="J64" s="1"/>
      <c r="L64" s="2"/>
      <c r="M64" s="1"/>
      <c r="O64" s="1"/>
      <c r="P64" s="1"/>
    </row>
    <row r="65" spans="2:16" x14ac:dyDescent="0.3">
      <c r="B65" s="74"/>
      <c r="C65" s="74"/>
      <c r="D65" s="37"/>
      <c r="E65" s="86"/>
      <c r="F65" s="2"/>
      <c r="G65" s="2"/>
      <c r="H65" s="1"/>
      <c r="I65" s="2"/>
      <c r="J65" s="1"/>
      <c r="L65" s="2"/>
      <c r="M65" s="1"/>
      <c r="O65" s="1"/>
      <c r="P65" s="1"/>
    </row>
    <row r="66" spans="2:16" x14ac:dyDescent="0.3">
      <c r="B66" s="74"/>
      <c r="C66" s="74"/>
      <c r="D66" s="37"/>
      <c r="E66" s="86"/>
      <c r="F66" s="2"/>
      <c r="G66" s="2"/>
      <c r="H66" s="1"/>
      <c r="I66" s="2"/>
      <c r="J66" s="1"/>
      <c r="L66" s="2"/>
      <c r="M66" s="1"/>
      <c r="O66" s="1"/>
      <c r="P66" s="1"/>
    </row>
    <row r="67" spans="2:16" x14ac:dyDescent="0.3">
      <c r="B67" s="74"/>
      <c r="C67" s="74"/>
      <c r="D67" s="37"/>
      <c r="E67" s="86"/>
      <c r="F67" s="2"/>
      <c r="G67" s="2"/>
      <c r="H67" s="1"/>
      <c r="I67" s="2"/>
      <c r="J67" s="1"/>
      <c r="L67" s="2"/>
      <c r="M67" s="1"/>
      <c r="O67" s="1"/>
      <c r="P67" s="1"/>
    </row>
    <row r="68" spans="2:16" x14ac:dyDescent="0.3">
      <c r="B68" s="74"/>
      <c r="C68" s="74"/>
      <c r="D68" s="37"/>
      <c r="E68" s="86"/>
      <c r="F68" s="2"/>
      <c r="G68" s="2"/>
      <c r="H68" s="1"/>
      <c r="I68" s="2"/>
      <c r="J68" s="1"/>
      <c r="L68" s="2"/>
      <c r="M68" s="1"/>
      <c r="O68" s="1"/>
      <c r="P68" s="1"/>
    </row>
    <row r="69" spans="2:16" x14ac:dyDescent="0.3">
      <c r="B69" s="74"/>
      <c r="C69" s="74"/>
      <c r="D69" s="37"/>
      <c r="E69" s="86"/>
      <c r="F69" s="2"/>
      <c r="G69" s="2"/>
      <c r="H69" s="1"/>
      <c r="I69" s="2"/>
      <c r="J69" s="1"/>
      <c r="L69" s="2"/>
      <c r="M69" s="1"/>
      <c r="O69" s="1"/>
      <c r="P69" s="1"/>
    </row>
    <row r="70" spans="2:16" x14ac:dyDescent="0.3">
      <c r="B70" s="74"/>
      <c r="C70" s="74"/>
      <c r="D70" s="37"/>
      <c r="E70" s="86"/>
      <c r="F70" s="2"/>
      <c r="G70" s="2"/>
      <c r="H70" s="1"/>
      <c r="I70" s="2"/>
      <c r="J70" s="1"/>
      <c r="L70" s="2"/>
      <c r="M70" s="1"/>
      <c r="O70" s="1"/>
      <c r="P70" s="1"/>
    </row>
    <row r="71" spans="2:16" x14ac:dyDescent="0.3">
      <c r="B71" s="74"/>
      <c r="C71" s="74"/>
      <c r="D71" s="37"/>
      <c r="E71" s="97"/>
      <c r="F71" s="25"/>
      <c r="G71" s="25"/>
      <c r="H71" s="4"/>
      <c r="I71" s="2"/>
      <c r="J71" s="1"/>
      <c r="L71" s="2"/>
      <c r="M71" s="1"/>
      <c r="O71" s="1"/>
      <c r="P71" s="1"/>
    </row>
    <row r="72" spans="2:16" x14ac:dyDescent="0.3">
      <c r="B72" s="74"/>
      <c r="C72" s="74"/>
      <c r="D72" s="37"/>
      <c r="E72" s="87"/>
      <c r="F72" s="23"/>
      <c r="G72" s="23"/>
      <c r="H72" s="1"/>
      <c r="I72" s="2"/>
      <c r="J72" s="1"/>
      <c r="L72" s="2"/>
      <c r="M72" s="1"/>
      <c r="O72" s="1"/>
      <c r="P72" s="1"/>
    </row>
    <row r="73" spans="2:16" x14ac:dyDescent="0.3">
      <c r="B73" s="74"/>
      <c r="C73" s="74"/>
      <c r="D73" s="37"/>
      <c r="H73" s="23"/>
      <c r="I73" s="98"/>
      <c r="J73" s="31"/>
      <c r="K73" s="31"/>
    </row>
    <row r="74" spans="2:16" x14ac:dyDescent="0.3">
      <c r="B74" s="74"/>
      <c r="C74" s="74"/>
      <c r="D74" s="37"/>
      <c r="H74" s="23"/>
      <c r="I74" s="98"/>
      <c r="J74" s="23"/>
      <c r="K74" s="23"/>
    </row>
    <row r="75" spans="2:16" x14ac:dyDescent="0.3">
      <c r="B75" s="74"/>
      <c r="C75" s="74"/>
      <c r="D75" s="37"/>
      <c r="H75" s="23"/>
      <c r="I75" s="99"/>
      <c r="J75" s="23"/>
      <c r="K75" s="23"/>
    </row>
    <row r="76" spans="2:16" x14ac:dyDescent="0.3">
      <c r="B76" s="74"/>
      <c r="C76" s="74"/>
      <c r="D76" s="37"/>
      <c r="H76" s="23"/>
      <c r="I76" s="98"/>
      <c r="J76" s="23"/>
      <c r="K76" s="23"/>
    </row>
    <row r="77" spans="2:16" x14ac:dyDescent="0.3">
      <c r="B77" s="74"/>
      <c r="C77" s="74"/>
      <c r="D77" s="37"/>
      <c r="H77" s="23"/>
      <c r="I77" s="98"/>
      <c r="J77" s="23"/>
      <c r="K77" s="23"/>
    </row>
    <row r="78" spans="2:16" x14ac:dyDescent="0.3">
      <c r="B78" s="74"/>
      <c r="C78" s="74"/>
      <c r="D78" s="37"/>
      <c r="H78" s="23"/>
      <c r="I78" s="98"/>
      <c r="J78" s="23"/>
      <c r="K78" s="23"/>
    </row>
    <row r="79" spans="2:16" x14ac:dyDescent="0.3">
      <c r="B79" s="74"/>
      <c r="C79" s="74"/>
      <c r="D79" s="37"/>
      <c r="H79" s="23"/>
      <c r="I79" s="98"/>
      <c r="J79" s="23"/>
      <c r="K79" s="23"/>
    </row>
    <row r="80" spans="2:16" x14ac:dyDescent="0.3">
      <c r="B80" s="74"/>
      <c r="C80" s="74"/>
      <c r="D80" s="37"/>
      <c r="H80" s="23"/>
      <c r="I80" s="98"/>
      <c r="J80" s="23"/>
      <c r="K80" s="23"/>
    </row>
    <row r="81" spans="2:11" x14ac:dyDescent="0.3">
      <c r="B81" s="74"/>
      <c r="C81" s="74"/>
      <c r="D81" s="37"/>
      <c r="H81" s="23"/>
      <c r="I81" s="98"/>
      <c r="J81" s="23"/>
      <c r="K81" s="23"/>
    </row>
    <row r="82" spans="2:11" x14ac:dyDescent="0.3">
      <c r="B82" s="74"/>
      <c r="C82" s="74"/>
      <c r="D82" s="37"/>
    </row>
    <row r="83" spans="2:11" x14ac:dyDescent="0.3">
      <c r="B83" s="74"/>
      <c r="C83" s="74"/>
      <c r="D83" s="37"/>
    </row>
    <row r="84" spans="2:11" x14ac:dyDescent="0.3">
      <c r="B84" s="74"/>
      <c r="C84" s="74"/>
      <c r="D84" s="37"/>
    </row>
    <row r="85" spans="2:11" x14ac:dyDescent="0.3">
      <c r="B85" s="74"/>
      <c r="C85" s="74"/>
      <c r="D85" s="37"/>
    </row>
    <row r="86" spans="2:11" x14ac:dyDescent="0.3">
      <c r="B86" s="74"/>
      <c r="C86" s="74"/>
      <c r="D86" s="37"/>
    </row>
    <row r="87" spans="2:11" x14ac:dyDescent="0.3">
      <c r="B87" s="74"/>
      <c r="C87" s="74"/>
      <c r="D87" s="37"/>
      <c r="H87" s="26"/>
    </row>
    <row r="88" spans="2:11" x14ac:dyDescent="0.3">
      <c r="B88" s="74"/>
      <c r="C88" s="74"/>
      <c r="D88" s="37"/>
      <c r="H88" s="26"/>
    </row>
    <row r="89" spans="2:11" x14ac:dyDescent="0.3">
      <c r="B89" s="74"/>
      <c r="C89" s="74"/>
      <c r="D89" s="37"/>
      <c r="H89" s="26"/>
    </row>
    <row r="90" spans="2:11" x14ac:dyDescent="0.3">
      <c r="B90" s="74"/>
      <c r="C90" s="74"/>
      <c r="D90" s="37"/>
      <c r="H90" s="26"/>
    </row>
    <row r="91" spans="2:11" x14ac:dyDescent="0.3">
      <c r="B91" s="74"/>
      <c r="C91" s="74"/>
      <c r="D91" s="37"/>
      <c r="H91" s="26"/>
    </row>
    <row r="92" spans="2:11" x14ac:dyDescent="0.3">
      <c r="B92" s="74"/>
      <c r="C92" s="74"/>
      <c r="D92" s="37"/>
      <c r="H92" s="26"/>
    </row>
    <row r="93" spans="2:11" x14ac:dyDescent="0.3">
      <c r="B93" s="74"/>
      <c r="C93" s="74"/>
      <c r="D93" s="37"/>
      <c r="H93" s="26"/>
    </row>
    <row r="94" spans="2:11" x14ac:dyDescent="0.3">
      <c r="B94" s="74"/>
      <c r="C94" s="74"/>
      <c r="D94" s="37"/>
      <c r="H94" s="26"/>
    </row>
    <row r="95" spans="2:11" x14ac:dyDescent="0.3">
      <c r="B95" s="74"/>
      <c r="C95" s="74"/>
      <c r="D95" s="37"/>
      <c r="H95" s="26"/>
    </row>
    <row r="96" spans="2:11" x14ac:dyDescent="0.3">
      <c r="B96" s="74"/>
      <c r="C96" s="74"/>
      <c r="D96" s="37"/>
      <c r="H96" s="26"/>
    </row>
    <row r="97" spans="2:4" x14ac:dyDescent="0.3">
      <c r="B97" s="74">
        <f>3350000/300</f>
        <v>11166.666666666666</v>
      </c>
      <c r="C97" s="74"/>
      <c r="D97" s="37"/>
    </row>
    <row r="98" spans="2:4" x14ac:dyDescent="0.3">
      <c r="B98" s="74">
        <f>B97/10.764</f>
        <v>1037.4086461042982</v>
      </c>
      <c r="C98" s="74"/>
      <c r="D98" s="37"/>
    </row>
    <row r="99" spans="2:4" x14ac:dyDescent="0.3">
      <c r="B99" s="74"/>
      <c r="C99" s="74"/>
      <c r="D99" s="37"/>
    </row>
    <row r="100" spans="2:4" x14ac:dyDescent="0.3">
      <c r="B100" s="74"/>
      <c r="C100" s="74"/>
      <c r="D100" s="37"/>
    </row>
    <row r="101" spans="2:4" x14ac:dyDescent="0.3">
      <c r="B101" s="74"/>
      <c r="C101" s="74"/>
      <c r="D101" s="37"/>
    </row>
    <row r="102" spans="2:4" x14ac:dyDescent="0.3">
      <c r="B102" s="74"/>
      <c r="C102" s="74"/>
      <c r="D102" s="37"/>
    </row>
    <row r="103" spans="2:4" x14ac:dyDescent="0.3">
      <c r="B103" s="74"/>
      <c r="C103" s="74"/>
      <c r="D103" s="37"/>
    </row>
    <row r="104" spans="2:4" x14ac:dyDescent="0.3">
      <c r="B104" s="74"/>
      <c r="C104" s="74"/>
      <c r="D104" s="37"/>
    </row>
    <row r="105" spans="2:4" x14ac:dyDescent="0.3">
      <c r="B105" s="74"/>
      <c r="C105" s="74"/>
      <c r="D105" s="37"/>
    </row>
    <row r="106" spans="2:4" x14ac:dyDescent="0.3">
      <c r="B106" s="74"/>
      <c r="C106" s="74"/>
      <c r="D106" s="37"/>
    </row>
    <row r="107" spans="2:4" x14ac:dyDescent="0.3">
      <c r="B107" s="74"/>
      <c r="C107" s="74"/>
      <c r="D107" s="37"/>
    </row>
    <row r="108" spans="2:4" x14ac:dyDescent="0.3">
      <c r="B108" s="74"/>
      <c r="C108" s="74"/>
      <c r="D108" s="37"/>
    </row>
    <row r="109" spans="2:4" x14ac:dyDescent="0.3">
      <c r="B109" s="74"/>
      <c r="C109" s="74"/>
      <c r="D109" s="37"/>
    </row>
    <row r="110" spans="2:4" x14ac:dyDescent="0.3">
      <c r="B110" s="74"/>
      <c r="C110" s="74"/>
      <c r="D110" s="37"/>
    </row>
    <row r="111" spans="2:4" x14ac:dyDescent="0.3">
      <c r="B111" s="74"/>
      <c r="C111" s="74"/>
      <c r="D111" s="37"/>
    </row>
    <row r="112" spans="2:4" x14ac:dyDescent="0.3">
      <c r="B112" s="74"/>
      <c r="C112" s="74"/>
      <c r="D112" s="37"/>
    </row>
    <row r="113" spans="2:4" x14ac:dyDescent="0.3">
      <c r="B113" s="74"/>
      <c r="C113" s="74"/>
      <c r="D113" s="37"/>
    </row>
    <row r="114" spans="2:4" x14ac:dyDescent="0.3">
      <c r="B114" s="74"/>
      <c r="C114" s="74"/>
      <c r="D114" s="37"/>
    </row>
    <row r="115" spans="2:4" x14ac:dyDescent="0.3">
      <c r="B115" s="74"/>
      <c r="C115" s="74"/>
      <c r="D115" s="37"/>
    </row>
    <row r="116" spans="2:4" x14ac:dyDescent="0.3">
      <c r="B116" s="74"/>
      <c r="C116" s="74"/>
      <c r="D116" s="37"/>
    </row>
    <row r="117" spans="2:4" x14ac:dyDescent="0.3">
      <c r="B117" s="74"/>
      <c r="C117" s="74"/>
      <c r="D117" s="37"/>
    </row>
    <row r="118" spans="2:4" x14ac:dyDescent="0.3">
      <c r="B118" s="74"/>
      <c r="C118" s="74"/>
      <c r="D118" s="37"/>
    </row>
    <row r="119" spans="2:4" x14ac:dyDescent="0.3">
      <c r="B119" s="74"/>
      <c r="C119" s="74"/>
      <c r="D119" s="37"/>
    </row>
    <row r="120" spans="2:4" x14ac:dyDescent="0.3">
      <c r="B120" s="74"/>
      <c r="C120" s="74"/>
      <c r="D120" s="37"/>
    </row>
    <row r="121" spans="2:4" x14ac:dyDescent="0.3">
      <c r="B121" s="74"/>
      <c r="C121" s="74"/>
      <c r="D121" s="37"/>
    </row>
    <row r="122" spans="2:4" x14ac:dyDescent="0.3">
      <c r="B122" s="74"/>
      <c r="C122" s="74"/>
      <c r="D122" s="37"/>
    </row>
    <row r="123" spans="2:4" x14ac:dyDescent="0.3">
      <c r="B123" s="74"/>
      <c r="C123" s="74"/>
      <c r="D123" s="37"/>
    </row>
    <row r="124" spans="2:4" x14ac:dyDescent="0.3">
      <c r="B124" s="74"/>
      <c r="C124" s="74"/>
      <c r="D124" s="37"/>
    </row>
    <row r="125" spans="2:4" x14ac:dyDescent="0.3">
      <c r="B125" s="74"/>
      <c r="C125" s="74"/>
      <c r="D125" s="37"/>
    </row>
    <row r="126" spans="2:4" x14ac:dyDescent="0.3">
      <c r="B126" s="74"/>
      <c r="C126" s="74"/>
      <c r="D126" s="37"/>
    </row>
    <row r="127" spans="2:4" x14ac:dyDescent="0.3">
      <c r="B127" s="74"/>
      <c r="C127" s="74"/>
      <c r="D127" s="37"/>
    </row>
    <row r="128" spans="2:4" x14ac:dyDescent="0.3">
      <c r="B128" s="74"/>
      <c r="C128" s="74"/>
      <c r="D128" s="37">
        <f>1969*10.764</f>
        <v>21194.315999999999</v>
      </c>
    </row>
    <row r="129" spans="2:4" x14ac:dyDescent="0.3">
      <c r="B129" s="74"/>
      <c r="C129" s="74"/>
      <c r="D129" s="37"/>
    </row>
    <row r="130" spans="2:4" x14ac:dyDescent="0.3">
      <c r="B130" s="74"/>
      <c r="C130" s="74"/>
      <c r="D130" s="37"/>
    </row>
    <row r="131" spans="2:4" x14ac:dyDescent="0.3">
      <c r="B131" s="74"/>
      <c r="C131" s="74"/>
      <c r="D131" s="37"/>
    </row>
    <row r="132" spans="2:4" x14ac:dyDescent="0.3">
      <c r="B132" s="74"/>
      <c r="C132" s="74"/>
      <c r="D132" s="37"/>
    </row>
    <row r="133" spans="2:4" x14ac:dyDescent="0.3">
      <c r="B133" s="74"/>
      <c r="C133" s="74"/>
      <c r="D133" s="37"/>
    </row>
    <row r="134" spans="2:4" x14ac:dyDescent="0.3">
      <c r="B134" s="74"/>
      <c r="C134" s="74"/>
      <c r="D134" s="37"/>
    </row>
    <row r="135" spans="2:4" x14ac:dyDescent="0.3">
      <c r="B135" s="74"/>
      <c r="C135" s="74"/>
      <c r="D135" s="37"/>
    </row>
    <row r="136" spans="2:4" x14ac:dyDescent="0.3">
      <c r="B136" s="74"/>
      <c r="C136" s="74"/>
      <c r="D136" s="37"/>
    </row>
    <row r="137" spans="2:4" x14ac:dyDescent="0.3">
      <c r="B137" s="74"/>
      <c r="C137" s="74"/>
      <c r="D137" s="37"/>
    </row>
    <row r="138" spans="2:4" x14ac:dyDescent="0.3">
      <c r="B138" s="74"/>
      <c r="C138" s="74"/>
      <c r="D138" s="37"/>
    </row>
    <row r="139" spans="2:4" x14ac:dyDescent="0.3">
      <c r="B139" s="74"/>
      <c r="C139" s="74"/>
      <c r="D139" s="37"/>
    </row>
    <row r="140" spans="2:4" x14ac:dyDescent="0.3">
      <c r="B140" s="74"/>
      <c r="C140" s="74"/>
      <c r="D140" s="37"/>
    </row>
    <row r="141" spans="2:4" x14ac:dyDescent="0.3">
      <c r="B141" s="74"/>
      <c r="C141" s="74"/>
      <c r="D141" s="37"/>
    </row>
    <row r="142" spans="2:4" x14ac:dyDescent="0.3">
      <c r="B142" s="74"/>
      <c r="C142" s="74"/>
      <c r="D142" s="37"/>
    </row>
    <row r="143" spans="2:4" x14ac:dyDescent="0.3">
      <c r="B143" s="74"/>
      <c r="C143" s="74"/>
      <c r="D143" s="37"/>
    </row>
    <row r="144" spans="2:4" x14ac:dyDescent="0.3">
      <c r="B144" s="74"/>
      <c r="C144" s="74"/>
      <c r="D144" s="37"/>
    </row>
    <row r="145" spans="2:4" x14ac:dyDescent="0.3">
      <c r="B145" s="74"/>
      <c r="C145" s="74"/>
      <c r="D145" s="37"/>
    </row>
    <row r="146" spans="2:4" x14ac:dyDescent="0.3">
      <c r="B146" s="74"/>
      <c r="C146" s="74"/>
      <c r="D146" s="37"/>
    </row>
    <row r="147" spans="2:4" x14ac:dyDescent="0.3">
      <c r="B147" s="74"/>
      <c r="C147" s="74"/>
      <c r="D147" s="37"/>
    </row>
    <row r="148" spans="2:4" x14ac:dyDescent="0.3">
      <c r="B148" s="74"/>
      <c r="C148" s="74"/>
      <c r="D148" s="37"/>
    </row>
    <row r="149" spans="2:4" x14ac:dyDescent="0.3">
      <c r="B149" s="74"/>
      <c r="C149" s="74"/>
      <c r="D149" s="37"/>
    </row>
    <row r="150" spans="2:4" x14ac:dyDescent="0.3">
      <c r="B150" s="74"/>
      <c r="C150" s="74"/>
      <c r="D150" s="37"/>
    </row>
    <row r="151" spans="2:4" x14ac:dyDescent="0.3">
      <c r="B151" s="74"/>
      <c r="C151" s="74"/>
      <c r="D151" s="37"/>
    </row>
    <row r="152" spans="2:4" x14ac:dyDescent="0.3">
      <c r="B152" s="74"/>
      <c r="C152" s="74"/>
      <c r="D152" s="37"/>
    </row>
    <row r="153" spans="2:4" x14ac:dyDescent="0.3">
      <c r="B153" s="74"/>
      <c r="C153" s="74"/>
      <c r="D153" s="37"/>
    </row>
    <row r="154" spans="2:4" x14ac:dyDescent="0.3">
      <c r="B154" s="74"/>
      <c r="C154" s="74"/>
      <c r="D154" s="37"/>
    </row>
    <row r="155" spans="2:4" x14ac:dyDescent="0.3">
      <c r="B155" s="74"/>
      <c r="C155" s="74"/>
      <c r="D155" s="37"/>
    </row>
    <row r="156" spans="2:4" x14ac:dyDescent="0.3">
      <c r="B156" s="74"/>
      <c r="C156" s="74"/>
      <c r="D156" s="37"/>
    </row>
    <row r="157" spans="2:4" x14ac:dyDescent="0.3">
      <c r="B157" s="74"/>
      <c r="C157" s="74"/>
      <c r="D157" s="37"/>
    </row>
    <row r="158" spans="2:4" x14ac:dyDescent="0.3">
      <c r="B158" s="74"/>
      <c r="C158" s="74"/>
      <c r="D158" s="37"/>
    </row>
    <row r="159" spans="2:4" x14ac:dyDescent="0.3">
      <c r="B159" s="74"/>
      <c r="C159" s="74"/>
      <c r="D159" s="37"/>
    </row>
    <row r="160" spans="2:4" x14ac:dyDescent="0.3">
      <c r="B160" s="74"/>
      <c r="C160" s="74"/>
      <c r="D160" s="37"/>
    </row>
    <row r="161" spans="2:4" x14ac:dyDescent="0.3">
      <c r="B161" s="74"/>
      <c r="C161" s="74"/>
      <c r="D161" s="37"/>
    </row>
    <row r="162" spans="2:4" x14ac:dyDescent="0.3">
      <c r="B162" s="74"/>
      <c r="C162" s="74"/>
      <c r="D162" s="37"/>
    </row>
    <row r="163" spans="2:4" x14ac:dyDescent="0.3">
      <c r="B163" s="74"/>
      <c r="C163" s="74"/>
      <c r="D163" s="37"/>
    </row>
    <row r="164" spans="2:4" x14ac:dyDescent="0.3">
      <c r="B164" s="74"/>
      <c r="C164" s="74"/>
      <c r="D164" s="37"/>
    </row>
    <row r="165" spans="2:4" x14ac:dyDescent="0.3">
      <c r="B165" s="74"/>
      <c r="C165" s="74"/>
      <c r="D165" s="37"/>
    </row>
    <row r="166" spans="2:4" x14ac:dyDescent="0.3">
      <c r="B166" s="74"/>
      <c r="C166" s="74"/>
      <c r="D166" s="37"/>
    </row>
    <row r="167" spans="2:4" x14ac:dyDescent="0.3">
      <c r="B167" s="74"/>
      <c r="C167" s="74"/>
      <c r="D167" s="37"/>
    </row>
    <row r="168" spans="2:4" x14ac:dyDescent="0.3">
      <c r="B168" s="74"/>
      <c r="C168" s="74"/>
      <c r="D168" s="37"/>
    </row>
    <row r="169" spans="2:4" x14ac:dyDescent="0.3">
      <c r="B169" s="74"/>
      <c r="C169" s="74"/>
      <c r="D169" s="37"/>
    </row>
    <row r="170" spans="2:4" x14ac:dyDescent="0.3">
      <c r="B170" s="74"/>
      <c r="C170" s="74"/>
      <c r="D170" s="37"/>
    </row>
    <row r="171" spans="2:4" x14ac:dyDescent="0.3">
      <c r="B171" s="74"/>
      <c r="C171" s="74"/>
      <c r="D171" s="37"/>
    </row>
    <row r="172" spans="2:4" x14ac:dyDescent="0.3">
      <c r="B172" s="74"/>
      <c r="C172" s="74"/>
      <c r="D172" s="37"/>
    </row>
    <row r="173" spans="2:4" x14ac:dyDescent="0.3">
      <c r="B173" s="74"/>
      <c r="C173" s="74"/>
      <c r="D173" s="37"/>
    </row>
    <row r="174" spans="2:4" x14ac:dyDescent="0.3">
      <c r="B174" s="74"/>
      <c r="C174" s="74"/>
      <c r="D174" s="37"/>
    </row>
    <row r="175" spans="2:4" x14ac:dyDescent="0.3">
      <c r="B175" s="74"/>
      <c r="C175" s="74"/>
      <c r="D175" s="37"/>
    </row>
    <row r="176" spans="2:4" x14ac:dyDescent="0.3">
      <c r="B176" s="74"/>
      <c r="C176" s="74"/>
      <c r="D176" s="37"/>
    </row>
    <row r="177" spans="2:4" x14ac:dyDescent="0.3">
      <c r="B177" s="74"/>
      <c r="C177" s="74"/>
      <c r="D177" s="37"/>
    </row>
    <row r="178" spans="2:4" x14ac:dyDescent="0.3">
      <c r="B178" s="74"/>
      <c r="C178" s="74"/>
      <c r="D178" s="37"/>
    </row>
    <row r="179" spans="2:4" x14ac:dyDescent="0.3">
      <c r="B179" s="74"/>
      <c r="C179" s="74"/>
      <c r="D179" s="37"/>
    </row>
    <row r="180" spans="2:4" x14ac:dyDescent="0.3">
      <c r="B180" s="74"/>
      <c r="C180" s="74"/>
      <c r="D180" s="37"/>
    </row>
    <row r="181" spans="2:4" x14ac:dyDescent="0.3">
      <c r="B181" s="74"/>
      <c r="C181" s="74"/>
      <c r="D181" s="37"/>
    </row>
    <row r="182" spans="2:4" x14ac:dyDescent="0.3">
      <c r="B182" s="74"/>
      <c r="C182" s="74"/>
      <c r="D182" s="37"/>
    </row>
    <row r="183" spans="2:4" x14ac:dyDescent="0.3">
      <c r="B183" s="74"/>
      <c r="C183" s="74"/>
      <c r="D183" s="37"/>
    </row>
    <row r="184" spans="2:4" x14ac:dyDescent="0.3">
      <c r="B184" s="74"/>
      <c r="C184" s="74"/>
      <c r="D184" s="37"/>
    </row>
    <row r="185" spans="2:4" x14ac:dyDescent="0.3">
      <c r="B185" s="74"/>
      <c r="C185" s="74"/>
      <c r="D185" s="37"/>
    </row>
  </sheetData>
  <mergeCells count="7">
    <mergeCell ref="B1:H1"/>
    <mergeCell ref="G32:G33"/>
    <mergeCell ref="B30:D30"/>
    <mergeCell ref="B13:D13"/>
    <mergeCell ref="B35:C35"/>
    <mergeCell ref="C16:C19"/>
    <mergeCell ref="C23:C26"/>
  </mergeCells>
  <phoneticPr fontId="10" type="noConversion"/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5A4D-0F82-469B-8CFB-57275BBF06D6}">
  <dimension ref="A1:D11"/>
  <sheetViews>
    <sheetView workbookViewId="0">
      <selection activeCell="C4" sqref="C4"/>
    </sheetView>
  </sheetViews>
  <sheetFormatPr defaultRowHeight="15" x14ac:dyDescent="0.25"/>
  <cols>
    <col min="1" max="1" width="3.7109375" bestFit="1" customWidth="1"/>
    <col min="2" max="2" width="20" customWidth="1"/>
    <col min="3" max="3" width="15.28515625" bestFit="1" customWidth="1"/>
    <col min="4" max="4" width="14.85546875" bestFit="1" customWidth="1"/>
  </cols>
  <sheetData>
    <row r="1" spans="1:4" x14ac:dyDescent="0.25">
      <c r="A1" s="111" t="s">
        <v>42</v>
      </c>
      <c r="B1" s="111" t="s">
        <v>43</v>
      </c>
      <c r="C1" s="111" t="s">
        <v>69</v>
      </c>
      <c r="D1" s="111" t="s">
        <v>70</v>
      </c>
    </row>
    <row r="2" spans="1:4" x14ac:dyDescent="0.25">
      <c r="A2" s="106">
        <v>1</v>
      </c>
      <c r="B2" s="106" t="s">
        <v>44</v>
      </c>
      <c r="C2" s="110">
        <f>Sheet1!E8</f>
        <v>27266300</v>
      </c>
      <c r="D2" s="110">
        <f>C2/10^7</f>
        <v>2.7266300000000001</v>
      </c>
    </row>
    <row r="3" spans="1:4" x14ac:dyDescent="0.25">
      <c r="A3" s="106">
        <v>2</v>
      </c>
      <c r="B3" s="106" t="s">
        <v>45</v>
      </c>
      <c r="C3" s="107">
        <v>82500000</v>
      </c>
      <c r="D3" s="110">
        <f t="shared" ref="D3:D10" si="0">C3/10^7</f>
        <v>8.25</v>
      </c>
    </row>
    <row r="4" spans="1:4" x14ac:dyDescent="0.25">
      <c r="A4" s="106">
        <v>3</v>
      </c>
      <c r="B4" s="106" t="s">
        <v>66</v>
      </c>
      <c r="C4" s="107">
        <v>79000000</v>
      </c>
      <c r="D4" s="110">
        <f t="shared" si="0"/>
        <v>7.9</v>
      </c>
    </row>
    <row r="5" spans="1:4" x14ac:dyDescent="0.25">
      <c r="A5" s="106">
        <v>4</v>
      </c>
      <c r="B5" s="106" t="s">
        <v>67</v>
      </c>
      <c r="C5" s="107">
        <v>34500000</v>
      </c>
      <c r="D5" s="110">
        <f t="shared" si="0"/>
        <v>3.45</v>
      </c>
    </row>
    <row r="6" spans="1:4" x14ac:dyDescent="0.25">
      <c r="A6" s="106">
        <v>5</v>
      </c>
      <c r="B6" s="106" t="s">
        <v>68</v>
      </c>
      <c r="C6" s="107">
        <v>5000000</v>
      </c>
      <c r="D6" s="110">
        <f t="shared" si="0"/>
        <v>0.5</v>
      </c>
    </row>
    <row r="7" spans="1:4" x14ac:dyDescent="0.25">
      <c r="A7" s="106">
        <v>6</v>
      </c>
      <c r="B7" s="106" t="s">
        <v>46</v>
      </c>
      <c r="C7" s="110">
        <f>Sheet1!E20</f>
        <v>4306253</v>
      </c>
      <c r="D7" s="110">
        <f t="shared" si="0"/>
        <v>0.43062529999999999</v>
      </c>
    </row>
    <row r="8" spans="1:4" x14ac:dyDescent="0.25">
      <c r="A8" s="106">
        <v>7</v>
      </c>
      <c r="B8" s="106" t="s">
        <v>71</v>
      </c>
      <c r="C8" s="107">
        <f>(C3+C4)*3.5%</f>
        <v>5652500.0000000009</v>
      </c>
      <c r="D8" s="110">
        <f t="shared" si="0"/>
        <v>0.56525000000000014</v>
      </c>
    </row>
    <row r="9" spans="1:4" x14ac:dyDescent="0.25">
      <c r="A9" s="106">
        <v>8</v>
      </c>
      <c r="B9" s="106" t="s">
        <v>47</v>
      </c>
      <c r="C9" s="107">
        <v>9000000</v>
      </c>
      <c r="D9" s="110">
        <f t="shared" si="0"/>
        <v>0.9</v>
      </c>
    </row>
    <row r="10" spans="1:4" x14ac:dyDescent="0.25">
      <c r="A10" s="106">
        <v>9</v>
      </c>
      <c r="B10" s="106" t="s">
        <v>48</v>
      </c>
      <c r="C10" s="107">
        <v>2200000</v>
      </c>
      <c r="D10" s="110">
        <f t="shared" si="0"/>
        <v>0.22</v>
      </c>
    </row>
    <row r="11" spans="1:4" x14ac:dyDescent="0.25">
      <c r="A11" s="131" t="s">
        <v>57</v>
      </c>
      <c r="B11" s="131"/>
      <c r="C11" s="112">
        <f>SUM(C2:C10)</f>
        <v>249425053</v>
      </c>
      <c r="D11" s="112">
        <f>SUM(D2:D10)</f>
        <v>24.942505299999993</v>
      </c>
    </row>
  </sheetData>
  <mergeCells count="1">
    <mergeCell ref="A11:B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8B13-DC38-4F4A-B493-9D79518D0243}">
  <dimension ref="A1:F42"/>
  <sheetViews>
    <sheetView topLeftCell="A11" workbookViewId="0">
      <selection activeCell="D33" sqref="D33"/>
    </sheetView>
  </sheetViews>
  <sheetFormatPr defaultRowHeight="15" x14ac:dyDescent="0.25"/>
  <cols>
    <col min="1" max="1" width="3.28515625" bestFit="1" customWidth="1"/>
    <col min="2" max="2" width="10.42578125" bestFit="1" customWidth="1"/>
    <col min="3" max="3" width="16.7109375" bestFit="1" customWidth="1"/>
    <col min="4" max="4" width="29" bestFit="1" customWidth="1"/>
    <col min="5" max="5" width="14.28515625" bestFit="1" customWidth="1"/>
    <col min="6" max="6" width="15.28515625" bestFit="1" customWidth="1"/>
  </cols>
  <sheetData>
    <row r="1" spans="1:6" x14ac:dyDescent="0.25">
      <c r="A1" s="132" t="s">
        <v>44</v>
      </c>
      <c r="B1" s="132"/>
      <c r="C1" s="132"/>
      <c r="D1" s="132"/>
      <c r="E1" s="132"/>
    </row>
    <row r="2" spans="1:6" x14ac:dyDescent="0.25">
      <c r="A2" s="106" t="s">
        <v>49</v>
      </c>
      <c r="B2" s="106" t="s">
        <v>50</v>
      </c>
      <c r="C2" s="106" t="s">
        <v>51</v>
      </c>
      <c r="D2" s="106" t="s">
        <v>43</v>
      </c>
      <c r="E2" s="106" t="s">
        <v>52</v>
      </c>
    </row>
    <row r="3" spans="1:6" ht="15" customHeight="1" x14ac:dyDescent="0.25">
      <c r="A3" s="106">
        <v>1</v>
      </c>
      <c r="B3" s="138">
        <v>39843</v>
      </c>
      <c r="C3" s="118" t="s">
        <v>53</v>
      </c>
      <c r="D3" s="106" t="s">
        <v>54</v>
      </c>
      <c r="E3" s="107">
        <v>24864000</v>
      </c>
    </row>
    <row r="4" spans="1:6" x14ac:dyDescent="0.25">
      <c r="A4" s="106">
        <v>2</v>
      </c>
      <c r="B4" s="139"/>
      <c r="C4" s="119"/>
      <c r="D4" s="106" t="s">
        <v>55</v>
      </c>
      <c r="E4" s="107">
        <v>1492000</v>
      </c>
    </row>
    <row r="5" spans="1:6" x14ac:dyDescent="0.25">
      <c r="A5" s="106">
        <v>3</v>
      </c>
      <c r="B5" s="139"/>
      <c r="C5" s="119"/>
      <c r="D5" s="133" t="s">
        <v>56</v>
      </c>
      <c r="E5" s="107">
        <v>30000</v>
      </c>
    </row>
    <row r="6" spans="1:6" x14ac:dyDescent="0.25">
      <c r="A6" s="106">
        <v>4</v>
      </c>
      <c r="B6" s="139"/>
      <c r="C6" s="119"/>
      <c r="D6" s="134"/>
      <c r="E6" s="107">
        <v>300</v>
      </c>
    </row>
    <row r="7" spans="1:6" x14ac:dyDescent="0.25">
      <c r="A7" s="106">
        <v>5</v>
      </c>
      <c r="B7" s="140"/>
      <c r="C7" s="120"/>
      <c r="D7" s="113" t="s">
        <v>72</v>
      </c>
      <c r="E7" s="107">
        <v>880000</v>
      </c>
    </row>
    <row r="8" spans="1:6" x14ac:dyDescent="0.25">
      <c r="A8" s="132" t="s">
        <v>57</v>
      </c>
      <c r="B8" s="132"/>
      <c r="C8" s="132"/>
      <c r="D8" s="132"/>
      <c r="E8" s="107">
        <f>SUM(E3:E7)</f>
        <v>27266300</v>
      </c>
      <c r="F8" s="116">
        <v>27266300</v>
      </c>
    </row>
    <row r="9" spans="1:6" x14ac:dyDescent="0.25">
      <c r="F9" s="117">
        <f>F8-E8</f>
        <v>0</v>
      </c>
    </row>
    <row r="11" spans="1:6" x14ac:dyDescent="0.25">
      <c r="A11" s="132" t="s">
        <v>44</v>
      </c>
      <c r="B11" s="132"/>
      <c r="C11" s="132"/>
      <c r="D11" s="132"/>
      <c r="E11" s="132"/>
    </row>
    <row r="12" spans="1:6" x14ac:dyDescent="0.25">
      <c r="A12" s="106" t="s">
        <v>49</v>
      </c>
      <c r="B12" s="106" t="s">
        <v>50</v>
      </c>
      <c r="C12" s="106"/>
      <c r="D12" s="106" t="s">
        <v>43</v>
      </c>
      <c r="E12" s="106" t="s">
        <v>52</v>
      </c>
    </row>
    <row r="13" spans="1:6" x14ac:dyDescent="0.25">
      <c r="A13" s="106">
        <v>1</v>
      </c>
      <c r="B13" s="138">
        <v>45469</v>
      </c>
      <c r="C13" s="135" t="s">
        <v>58</v>
      </c>
      <c r="D13" s="106" t="s">
        <v>59</v>
      </c>
      <c r="E13" s="107">
        <v>649040</v>
      </c>
    </row>
    <row r="14" spans="1:6" x14ac:dyDescent="0.25">
      <c r="A14" s="106">
        <v>2</v>
      </c>
      <c r="B14" s="139"/>
      <c r="C14" s="136"/>
      <c r="D14" s="106" t="s">
        <v>60</v>
      </c>
      <c r="E14" s="107">
        <v>2255897</v>
      </c>
    </row>
    <row r="15" spans="1:6" x14ac:dyDescent="0.25">
      <c r="A15" s="106">
        <v>3</v>
      </c>
      <c r="B15" s="139"/>
      <c r="C15" s="136"/>
      <c r="D15" s="108" t="s">
        <v>61</v>
      </c>
      <c r="E15" s="107">
        <v>20592</v>
      </c>
    </row>
    <row r="16" spans="1:6" x14ac:dyDescent="0.25">
      <c r="A16" s="106">
        <v>4</v>
      </c>
      <c r="B16" s="139"/>
      <c r="C16" s="136"/>
      <c r="D16" s="108" t="s">
        <v>62</v>
      </c>
      <c r="E16" s="107">
        <v>20000</v>
      </c>
    </row>
    <row r="17" spans="1:6" x14ac:dyDescent="0.25">
      <c r="A17" s="106">
        <v>5</v>
      </c>
      <c r="B17" s="139"/>
      <c r="C17" s="136"/>
      <c r="D17" s="109" t="s">
        <v>63</v>
      </c>
      <c r="E17" s="107">
        <v>1334724</v>
      </c>
    </row>
    <row r="18" spans="1:6" x14ac:dyDescent="0.25">
      <c r="A18" s="106">
        <v>6</v>
      </c>
      <c r="B18" s="139"/>
      <c r="C18" s="136"/>
      <c r="D18" s="109" t="s">
        <v>64</v>
      </c>
      <c r="E18" s="107">
        <v>25000</v>
      </c>
    </row>
    <row r="19" spans="1:6" x14ac:dyDescent="0.25">
      <c r="A19" s="106">
        <v>7</v>
      </c>
      <c r="B19" s="140"/>
      <c r="C19" s="137"/>
      <c r="D19" s="109" t="s">
        <v>65</v>
      </c>
      <c r="E19" s="107">
        <v>1000</v>
      </c>
    </row>
    <row r="20" spans="1:6" x14ac:dyDescent="0.25">
      <c r="A20" s="132" t="s">
        <v>57</v>
      </c>
      <c r="B20" s="132"/>
      <c r="C20" s="132"/>
      <c r="D20" s="132"/>
      <c r="E20" s="107">
        <f>SUM(E13:E19)</f>
        <v>4306253</v>
      </c>
    </row>
    <row r="24" spans="1:6" x14ac:dyDescent="0.25">
      <c r="C24" s="116" t="s">
        <v>73</v>
      </c>
      <c r="D24" s="116">
        <v>2567.75</v>
      </c>
    </row>
    <row r="25" spans="1:6" x14ac:dyDescent="0.25">
      <c r="C25" s="116" t="s">
        <v>78</v>
      </c>
      <c r="D25" s="116"/>
    </row>
    <row r="26" spans="1:6" x14ac:dyDescent="0.25">
      <c r="C26" s="116" t="s">
        <v>74</v>
      </c>
      <c r="D26" s="116">
        <v>2567.75</v>
      </c>
    </row>
    <row r="27" spans="1:6" x14ac:dyDescent="0.25">
      <c r="C27" s="116" t="s">
        <v>77</v>
      </c>
      <c r="D27" s="116">
        <v>2567.75</v>
      </c>
    </row>
    <row r="28" spans="1:6" x14ac:dyDescent="0.25">
      <c r="C28" s="116" t="s">
        <v>75</v>
      </c>
      <c r="D28" s="116">
        <v>618.17999999999995</v>
      </c>
    </row>
    <row r="29" spans="1:6" x14ac:dyDescent="0.25">
      <c r="C29" s="116"/>
      <c r="D29" s="116">
        <f>SUM(D24:D28)</f>
        <v>8321.43</v>
      </c>
      <c r="E29" s="117">
        <f>D29*10.764</f>
        <v>89571.872520000004</v>
      </c>
      <c r="F29" s="117">
        <f>E29*1250</f>
        <v>111964840.65000001</v>
      </c>
    </row>
    <row r="30" spans="1:6" x14ac:dyDescent="0.25">
      <c r="C30" s="116"/>
      <c r="D30" s="116">
        <f>82500000</f>
        <v>82500000</v>
      </c>
      <c r="E30" s="116">
        <v>79000000</v>
      </c>
      <c r="F30" t="s">
        <v>76</v>
      </c>
    </row>
    <row r="31" spans="1:6" x14ac:dyDescent="0.25">
      <c r="C31" s="116"/>
      <c r="D31" s="116">
        <f>D30/D29</f>
        <v>9914.1613881268004</v>
      </c>
      <c r="E31" s="116">
        <f>E30/D29</f>
        <v>9493.5606019638453</v>
      </c>
    </row>
    <row r="32" spans="1:6" x14ac:dyDescent="0.25">
      <c r="D32" s="117">
        <f>D31/10.764</f>
        <v>921.04806652980312</v>
      </c>
      <c r="E32" s="117">
        <f>E31/10.764</f>
        <v>881.97330007096298</v>
      </c>
    </row>
    <row r="35" spans="4:5" x14ac:dyDescent="0.25">
      <c r="D35">
        <v>2511.3200000000002</v>
      </c>
      <c r="E35" s="116">
        <f>50*700000</f>
        <v>35000000</v>
      </c>
    </row>
    <row r="36" spans="4:5" x14ac:dyDescent="0.25">
      <c r="D36">
        <v>7.27</v>
      </c>
      <c r="E36" s="116">
        <f>6*1000000</f>
        <v>6000000</v>
      </c>
    </row>
    <row r="37" spans="4:5" x14ac:dyDescent="0.25">
      <c r="D37">
        <v>8.3000000000000007</v>
      </c>
      <c r="E37" s="116">
        <f>(6000+3000+2000)*2000</f>
        <v>22000000</v>
      </c>
    </row>
    <row r="38" spans="4:5" x14ac:dyDescent="0.25">
      <c r="D38">
        <v>11.21</v>
      </c>
      <c r="E38" s="116">
        <f>E35+E36+E37</f>
        <v>63000000</v>
      </c>
    </row>
    <row r="39" spans="4:5" x14ac:dyDescent="0.25">
      <c r="D39">
        <v>14.83</v>
      </c>
      <c r="E39" s="116"/>
    </row>
    <row r="40" spans="4:5" x14ac:dyDescent="0.25">
      <c r="D40">
        <v>7.2</v>
      </c>
      <c r="E40" s="116"/>
    </row>
    <row r="41" spans="4:5" x14ac:dyDescent="0.25">
      <c r="D41">
        <v>7.02</v>
      </c>
      <c r="E41" s="116"/>
    </row>
    <row r="42" spans="4:5" x14ac:dyDescent="0.25">
      <c r="D42">
        <f>SUM(D35:D41)</f>
        <v>2567.15</v>
      </c>
      <c r="E42" s="116"/>
    </row>
  </sheetData>
  <mergeCells count="8">
    <mergeCell ref="A20:D20"/>
    <mergeCell ref="A1:E1"/>
    <mergeCell ref="A8:D8"/>
    <mergeCell ref="D5:D6"/>
    <mergeCell ref="A11:E11"/>
    <mergeCell ref="C13:C19"/>
    <mergeCell ref="B13:B19"/>
    <mergeCell ref="B3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5:P15"/>
  <sheetViews>
    <sheetView workbookViewId="0"/>
  </sheetViews>
  <sheetFormatPr defaultRowHeight="15" x14ac:dyDescent="0.25"/>
  <sheetData>
    <row r="15" spans="14:16" x14ac:dyDescent="0.25">
      <c r="N15" s="48"/>
      <c r="O15" s="48"/>
      <c r="P15" s="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A13D-0666-42F4-B468-8D7BFBD3F3C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 &amp; B Valuation </vt:lpstr>
      <vt:lpstr>Cost Vetting</vt:lpstr>
      <vt:lpstr>Sheet1</vt:lpstr>
      <vt:lpstr>Jantri Rate</vt:lpstr>
      <vt:lpstr>Sheet2</vt:lpstr>
      <vt:lpstr>'L &amp; B Valuation '!Print_Area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2025-01-24T09:13:23Z</cp:lastPrinted>
  <dcterms:created xsi:type="dcterms:W3CDTF">2014-10-16T12:20:47Z</dcterms:created>
  <dcterms:modified xsi:type="dcterms:W3CDTF">2025-02-18T07:13:41Z</dcterms:modified>
</cp:coreProperties>
</file>