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61CDBF50-2545-4E68-B576-C1F14AC7A533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5" i="1" l="1"/>
  <c r="B34" i="1"/>
  <c r="C35" i="1"/>
  <c r="C34" i="1"/>
  <c r="D28" i="1" l="1"/>
  <c r="J27" i="1"/>
  <c r="B20" i="1" l="1"/>
  <c r="C27" i="1"/>
  <c r="C28" i="1"/>
  <c r="H12" i="1"/>
  <c r="F12" i="1"/>
  <c r="F38" i="1" l="1"/>
  <c r="H29" i="1" l="1"/>
  <c r="H28" i="1"/>
  <c r="H35" i="1"/>
  <c r="H34" i="1"/>
  <c r="G30" i="1" l="1"/>
  <c r="F37" i="1"/>
  <c r="H37" i="1" s="1"/>
  <c r="F36" i="1" l="1"/>
  <c r="F35" i="1"/>
  <c r="F34" i="1"/>
  <c r="G38" i="1" l="1"/>
  <c r="G37" i="1"/>
  <c r="G36" i="1"/>
  <c r="G35" i="1"/>
  <c r="G34" i="1"/>
  <c r="I29" i="1" l="1"/>
  <c r="G27" i="1"/>
  <c r="H27" i="1"/>
  <c r="I30" i="1"/>
  <c r="B10" i="1"/>
  <c r="B11" i="1" s="1"/>
  <c r="B8" i="1"/>
  <c r="B6" i="1"/>
  <c r="B5" i="1"/>
  <c r="B14" i="1" s="1"/>
  <c r="B12" i="1" l="1"/>
  <c r="B13" i="1" s="1"/>
  <c r="B15" i="1" l="1"/>
  <c r="I37" i="1" s="1"/>
  <c r="H38" i="1" l="1"/>
  <c r="I36" i="1"/>
  <c r="I35" i="1"/>
  <c r="I34" i="1"/>
  <c r="B17" i="1"/>
  <c r="B21" i="1" s="1"/>
  <c r="I27" i="1"/>
  <c r="F27" i="1"/>
  <c r="B18" i="1" l="1"/>
  <c r="B19" i="1"/>
  <c r="F28" i="1"/>
  <c r="G28" i="1"/>
  <c r="F29" i="1"/>
  <c r="G29" i="1"/>
  <c r="F30" i="1"/>
  <c r="I28" i="1" l="1"/>
  <c r="H30" i="1" l="1"/>
  <c r="G3" i="1" l="1"/>
</calcChain>
</file>

<file path=xl/sharedStrings.xml><?xml version="1.0" encoding="utf-8"?>
<sst xmlns="http://schemas.openxmlformats.org/spreadsheetml/2006/main" count="38" uniqueCount="30">
  <si>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</si>
  <si>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</si>
  <si>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</si>
  <si>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</si>
  <si>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</si>
  <si>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</si>
  <si>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</si>
  <si>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</si>
  <si>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</si>
  <si>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</si>
  <si>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</si>
  <si>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</si>
  <si>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</si>
  <si>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</si>
  <si>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</si>
  <si>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</si>
  <si>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</si>
  <si>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</si>
  <si>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</si>
  <si>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</si>
  <si>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</si>
  <si>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</si>
  <si>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</si>
  <si>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DV</t>
  </si>
  <si>
    <t>SBA</t>
  </si>
  <si>
    <t>Agreement carpet area - 16</t>
  </si>
  <si>
    <t>Measurement carpet</t>
  </si>
  <si>
    <t>RV</t>
  </si>
  <si>
    <t>IGR</t>
  </si>
  <si>
    <t>Loading Carpet to Built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</si>
</sst>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4" fillId="0" borderId="1" xfId="0" applyFont="1" applyBorder="1"/>
    <xf numFmtId="0" fontId="4" fillId="0" borderId="1" xfId="0" applyFont="1" applyBorder="1"/>
    <xf numFmtId="0" fontId="10" fillId="0" borderId="0" xfId="0" applyFont="1" applyAlignment="1">
      <alignment horizontal="center" wrapText="1"/>
    </xf>
    <xf numFmtId="0" fontId="0" fillId="0" borderId="7" xfId="0" applyFill="1" applyBorder="1"/>
    <xf numFmtId="0" fontId="0" fillId="2" borderId="1" xfId="0" applyFill="1" applyBorder="1"/>
    <xf numFmtId="43" fontId="0" fillId="0" borderId="1" xfId="0" applyNumberFormat="1" applyFill="1" applyBorder="1"/>
    <xf numFmtId="43" fontId="2" fillId="0" borderId="0" xfId="0" applyNumberFormat="1" applyFont="1" applyFill="1"/>
    <xf numFmtId="43" fontId="12" fillId="0" borderId="0" xfId="0" applyNumberFormat="1" applyFont="1" applyFill="1"/>
    <xf numFmtId="43" fontId="0" fillId="0" borderId="0" xfId="0" applyNumberFormat="1" applyFill="1"/>
    <xf numFmtId="43" fontId="15" fillId="0" borderId="0" xfId="0" applyNumberFormat="1" applyFont="1" applyFill="1"/>
    <xf numFmtId="0" fontId="15" fillId="0" borderId="0" xfId="0" applyFont="1" applyFill="1"/>
    <xf numFmtId="0" fontId="0" fillId="0" borderId="0" xfId="0" applyFill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1" fillId="0" borderId="1" xfId="0" applyNumberFormat="1" applyFont="1" applyFill="1" applyBorder="1"/>
    <xf numFmtId="43" fontId="16" fillId="0" borderId="1" xfId="0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43" fontId="0" fillId="0" borderId="6" xfId="0" applyNumberFormat="1" applyBorder="1"/>
    <xf numFmtId="43" fontId="2" fillId="0" borderId="8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163139</xdr:colOff>
      <xdr:row>39</xdr:row>
      <xdr:rowOff>172511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9E46CB-C46E-4D2B-82FD-39212C89E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97539" cy="760201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134560</xdr:colOff>
      <xdr:row>44</xdr:row>
      <xdr:rowOff>115486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0CC18F-18E7-4302-BAA5-90572EC58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668960" cy="8497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topLeftCell="A8" zoomScaleNormal="100" workbookViewId="0">
      <selection activeCell="L38" sqref="L38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50">
        <v>7500</v>
      </c>
      <c r="C3" s="17"/>
      <c r="D3" s="10"/>
      <c r="E3">
        <v>1995</v>
      </c>
      <c r="F3" s="3">
        <v>2025</v>
      </c>
      <c r="G3" s="4">
        <f>F3-E3</f>
        <v>30</v>
      </c>
      <c r="L3" s="3"/>
      <c r="M3" s="4"/>
    </row>
    <row r="4" spans="1:17" ht="33" x14ac:dyDescent="0.3">
      <c r="A4" s="51" t="s">
        <v>1</v>
      </c>
      <c r="B4" s="50">
        <v>2300</v>
      </c>
      <c r="C4" s="17"/>
      <c r="D4" s="10"/>
      <c r="E4" s="31"/>
      <c r="F4" s="3"/>
      <c r="G4" s="4"/>
      <c r="H4" s="40"/>
      <c r="K4" s="26"/>
      <c r="L4" s="3"/>
      <c r="M4" s="4"/>
    </row>
    <row r="5" spans="1:17" ht="16.5" x14ac:dyDescent="0.3">
      <c r="A5" s="16" t="s">
        <v>2</v>
      </c>
      <c r="B5" s="50">
        <f>B3-B4</f>
        <v>5200</v>
      </c>
      <c r="C5" s="17"/>
      <c r="D5" s="10"/>
      <c r="E5" s="8" t="s">
        <v>25</v>
      </c>
      <c r="F5" s="8" t="s">
        <v>22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50">
        <f>B4</f>
        <v>2300</v>
      </c>
      <c r="C6" s="17"/>
      <c r="D6" s="61"/>
      <c r="E6" s="55"/>
      <c r="F6" s="3">
        <v>517</v>
      </c>
      <c r="G6" s="14"/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30</v>
      </c>
      <c r="C7" s="18"/>
      <c r="D7" s="54"/>
      <c r="E7" s="55"/>
      <c r="F7" s="3"/>
      <c r="G7" s="5"/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30</v>
      </c>
      <c r="C8" s="18"/>
      <c r="D8" s="54"/>
      <c r="E8" s="55"/>
      <c r="F8" s="37"/>
      <c r="G8" s="5"/>
      <c r="H8" s="6"/>
      <c r="I8" s="6"/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54"/>
      <c r="E9" s="55"/>
      <c r="F9" s="37"/>
      <c r="G9" s="13"/>
      <c r="J9" s="25"/>
      <c r="M9" s="33"/>
      <c r="N9" s="23"/>
      <c r="O9" s="23"/>
      <c r="P9" s="23"/>
      <c r="Q9" s="23"/>
    </row>
    <row r="10" spans="1:17" ht="33" x14ac:dyDescent="0.3">
      <c r="A10" s="51" t="s">
        <v>7</v>
      </c>
      <c r="B10" s="16">
        <f>90*B7/B9</f>
        <v>45</v>
      </c>
      <c r="C10" s="18"/>
      <c r="D10" s="54"/>
      <c r="E10" s="56"/>
      <c r="F10" s="36"/>
      <c r="G10" s="13"/>
      <c r="H10" s="23"/>
      <c r="I10" s="23"/>
      <c r="J10" s="25"/>
      <c r="K10" s="25"/>
      <c r="L10" s="22"/>
      <c r="M10" s="33"/>
      <c r="N10" s="23"/>
      <c r="O10" s="23"/>
      <c r="P10" s="23"/>
      <c r="Q10" s="23"/>
    </row>
    <row r="11" spans="1:17" ht="16.5" x14ac:dyDescent="0.3">
      <c r="A11" s="16"/>
      <c r="B11" s="52">
        <f>B10%</f>
        <v>0.45</v>
      </c>
      <c r="C11" s="28"/>
      <c r="D11" s="57"/>
      <c r="E11" s="55" t="s">
        <v>26</v>
      </c>
      <c r="G11" s="13"/>
      <c r="H11" s="23" t="s">
        <v>29</v>
      </c>
      <c r="I11" s="23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50">
        <f>B6*B11</f>
        <v>1035</v>
      </c>
      <c r="C12" s="19"/>
      <c r="D12" s="58"/>
      <c r="E12">
        <v>405</v>
      </c>
      <c r="F12">
        <f>E12*1.2</f>
        <v>486</v>
      </c>
      <c r="G12" s="13"/>
      <c r="H12" s="35">
        <f>F6/E12</f>
        <v>1.2765432098765432</v>
      </c>
      <c r="I12" s="23"/>
      <c r="J12" s="25"/>
      <c r="K12" s="25"/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50">
        <f>B6-B12</f>
        <v>1265</v>
      </c>
      <c r="C13" s="19"/>
      <c r="D13" s="59"/>
      <c r="E13" s="49"/>
      <c r="G13" s="13"/>
      <c r="H13" s="35"/>
      <c r="I13" s="23"/>
      <c r="J13" s="25"/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50">
        <f>B5</f>
        <v>5200</v>
      </c>
      <c r="C14" s="17"/>
      <c r="D14" s="43"/>
      <c r="E14" s="49"/>
      <c r="F14" s="6"/>
      <c r="G14" s="13"/>
      <c r="H14" s="23"/>
      <c r="I14" s="23"/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50">
        <f>B14+B13</f>
        <v>6465</v>
      </c>
      <c r="C15" s="17"/>
      <c r="D15" s="43"/>
      <c r="E15" s="46"/>
      <c r="F15" s="6"/>
      <c r="G15" s="13"/>
      <c r="H15" s="25"/>
      <c r="I15" s="25"/>
      <c r="J15" s="25"/>
      <c r="K15" s="25"/>
      <c r="L15" s="22"/>
      <c r="M15" s="4"/>
    </row>
    <row r="16" spans="1:17" ht="16.5" x14ac:dyDescent="0.3">
      <c r="A16" s="16" t="s">
        <v>21</v>
      </c>
      <c r="B16" s="29">
        <v>517</v>
      </c>
      <c r="C16" s="29"/>
      <c r="D16" s="8"/>
      <c r="E16" s="5"/>
      <c r="F16" s="5"/>
      <c r="G16" s="5"/>
      <c r="H16" s="6"/>
      <c r="M16" s="24"/>
    </row>
    <row r="17" spans="1:14" ht="16.5" x14ac:dyDescent="0.3">
      <c r="A17" s="16" t="s">
        <v>11</v>
      </c>
      <c r="B17" s="53">
        <f>B15*B16</f>
        <v>3342405</v>
      </c>
      <c r="C17" s="20"/>
      <c r="D17" s="10"/>
      <c r="E17" s="5"/>
      <c r="F17" s="27"/>
      <c r="G17" s="5"/>
      <c r="H17" s="6"/>
      <c r="M17" s="5"/>
      <c r="N17" s="6"/>
    </row>
    <row r="18" spans="1:14" ht="16.5" x14ac:dyDescent="0.3">
      <c r="A18" s="16" t="s">
        <v>27</v>
      </c>
      <c r="B18" s="53">
        <f>B17*0.9</f>
        <v>3008164.5</v>
      </c>
      <c r="C18" s="20"/>
      <c r="D18" s="10"/>
      <c r="E18" s="5"/>
      <c r="F18" s="27"/>
      <c r="G18" s="5"/>
      <c r="H18" s="6"/>
      <c r="M18" s="5"/>
      <c r="N18" s="6"/>
    </row>
    <row r="19" spans="1:14" ht="16.5" x14ac:dyDescent="0.3">
      <c r="A19" s="16" t="s">
        <v>23</v>
      </c>
      <c r="B19" s="53">
        <f>B17*0.8</f>
        <v>2673924</v>
      </c>
      <c r="C19" s="20"/>
      <c r="D19" s="43"/>
      <c r="E19" s="44"/>
      <c r="F19" s="45"/>
      <c r="G19" s="44"/>
      <c r="H19" s="46"/>
      <c r="M19" s="5"/>
      <c r="N19" s="6"/>
    </row>
    <row r="20" spans="1:14" ht="18.75" x14ac:dyDescent="0.3">
      <c r="A20" s="16" t="s">
        <v>12</v>
      </c>
      <c r="B20" s="17">
        <f>517*B4</f>
        <v>1189100</v>
      </c>
      <c r="C20" s="17"/>
      <c r="D20" s="43"/>
      <c r="E20" s="47"/>
      <c r="F20" s="47"/>
      <c r="G20" s="48"/>
      <c r="H20" s="49"/>
    </row>
    <row r="21" spans="1:14" ht="16.5" x14ac:dyDescent="0.3">
      <c r="A21" s="16" t="s">
        <v>16</v>
      </c>
      <c r="B21" s="17">
        <f>B17*0.03/12</f>
        <v>8356.0124999999989</v>
      </c>
      <c r="C21" s="30"/>
      <c r="D21" s="43"/>
      <c r="E21" s="46"/>
      <c r="F21" s="44"/>
      <c r="G21" s="49"/>
      <c r="H21" s="49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24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435</v>
      </c>
      <c r="C27" s="8">
        <f>B27*1.2</f>
        <v>522</v>
      </c>
      <c r="D27" s="8">
        <v>635</v>
      </c>
      <c r="E27" s="8">
        <v>4500000</v>
      </c>
      <c r="F27" s="10">
        <f t="shared" ref="F27:F30" si="0">E27/B27</f>
        <v>10344.827586206897</v>
      </c>
      <c r="G27" s="10">
        <f>E27/C27</f>
        <v>8620.689655172413</v>
      </c>
      <c r="H27" s="10">
        <f>E27/D27</f>
        <v>7086.6141732283468</v>
      </c>
      <c r="I27" s="8">
        <f>C27/B27</f>
        <v>1.2</v>
      </c>
      <c r="J27" s="15">
        <f>D27/B27</f>
        <v>1.4597701149425288</v>
      </c>
    </row>
    <row r="28" spans="1:14" ht="17.25" x14ac:dyDescent="0.3">
      <c r="B28" s="9">
        <v>450</v>
      </c>
      <c r="C28" s="8">
        <f>B28*1.2</f>
        <v>540</v>
      </c>
      <c r="D28" s="8">
        <f>C28*1.2</f>
        <v>648</v>
      </c>
      <c r="E28" s="8">
        <v>4500000</v>
      </c>
      <c r="F28" s="10">
        <f t="shared" si="0"/>
        <v>10000</v>
      </c>
      <c r="G28" s="10">
        <f>E28/C28</f>
        <v>8333.3333333333339</v>
      </c>
      <c r="H28" s="10">
        <f>E28/D28</f>
        <v>6944.4444444444443</v>
      </c>
      <c r="I28" s="8">
        <f>C28/B28</f>
        <v>1.2</v>
      </c>
      <c r="J28" s="15"/>
    </row>
    <row r="29" spans="1:14" x14ac:dyDescent="0.25">
      <c r="B29" s="9"/>
      <c r="C29" s="8"/>
      <c r="D29" s="8"/>
      <c r="E29" s="8"/>
      <c r="F29" s="10" t="e">
        <f t="shared" si="0"/>
        <v>#DIV/0!</v>
      </c>
      <c r="G29" s="10" t="e">
        <f t="shared" ref="G29:G30" si="1">E29/C29</f>
        <v>#DIV/0!</v>
      </c>
      <c r="H29" s="10" t="e">
        <f>E29/D29</f>
        <v>#DIV/0!</v>
      </c>
      <c r="I29" s="8" t="e">
        <f>C29/B29</f>
        <v>#DIV/0!</v>
      </c>
    </row>
    <row r="30" spans="1:14" x14ac:dyDescent="0.25">
      <c r="B30" s="9"/>
      <c r="C30" s="8"/>
      <c r="D30" s="8"/>
      <c r="E30" s="8"/>
      <c r="F30" s="10" t="e">
        <f t="shared" si="0"/>
        <v>#DIV/0!</v>
      </c>
      <c r="G30" s="10" t="e">
        <f t="shared" si="1"/>
        <v>#DIV/0!</v>
      </c>
      <c r="H30" s="10" t="e">
        <f>E30/#REF!</f>
        <v>#REF!</v>
      </c>
      <c r="I30" s="8" t="e">
        <f>C30/B30</f>
        <v>#DIV/0!</v>
      </c>
    </row>
    <row r="31" spans="1:14" x14ac:dyDescent="0.25">
      <c r="B31" s="9"/>
      <c r="C31" s="8"/>
      <c r="D31" s="8"/>
      <c r="E31" s="10"/>
      <c r="F31" s="10"/>
      <c r="G31" s="10"/>
      <c r="H31" s="10"/>
      <c r="I31" s="8"/>
    </row>
    <row r="32" spans="1:14" x14ac:dyDescent="0.25">
      <c r="B32" s="9"/>
      <c r="C32" s="8"/>
      <c r="D32" s="8"/>
      <c r="E32" s="10"/>
      <c r="F32" s="10"/>
      <c r="G32" s="10"/>
      <c r="H32" s="10"/>
      <c r="I32" s="8"/>
    </row>
    <row r="33" spans="1:11" x14ac:dyDescent="0.25">
      <c r="A33" t="s">
        <v>28</v>
      </c>
      <c r="B33" s="9" t="s">
        <v>15</v>
      </c>
      <c r="C33" s="8" t="s">
        <v>20</v>
      </c>
      <c r="D33" s="8" t="s">
        <v>24</v>
      </c>
      <c r="E33" s="8" t="s">
        <v>11</v>
      </c>
      <c r="F33" s="8" t="s">
        <v>17</v>
      </c>
      <c r="G33" s="8" t="s">
        <v>18</v>
      </c>
    </row>
    <row r="34" spans="1:11" x14ac:dyDescent="0.25">
      <c r="B34" s="9">
        <f>C34/1.2</f>
        <v>416.66666666666669</v>
      </c>
      <c r="C34" s="8">
        <f>D34/1.2</f>
        <v>500</v>
      </c>
      <c r="D34" s="8">
        <v>600</v>
      </c>
      <c r="E34" s="8">
        <v>3900000</v>
      </c>
      <c r="F34" s="8">
        <f>E34/B34</f>
        <v>9360</v>
      </c>
      <c r="G34" s="8">
        <f>E34/C34</f>
        <v>7800</v>
      </c>
      <c r="H34" s="10">
        <f>E34/D34</f>
        <v>6500</v>
      </c>
      <c r="I34" s="60">
        <f>B15/F34</f>
        <v>0.69070512820512819</v>
      </c>
      <c r="J34" s="6"/>
    </row>
    <row r="35" spans="1:11" x14ac:dyDescent="0.25">
      <c r="B35" s="9">
        <f>C35/1.2</f>
        <v>385.41666666666669</v>
      </c>
      <c r="C35" s="8">
        <f>D35/1.2</f>
        <v>462.5</v>
      </c>
      <c r="D35" s="8">
        <v>555</v>
      </c>
      <c r="E35" s="8">
        <v>3650000</v>
      </c>
      <c r="F35" s="8">
        <f>E35/B35</f>
        <v>9470.27027027027</v>
      </c>
      <c r="G35" s="8">
        <f>E35/C35</f>
        <v>7891.8918918918916</v>
      </c>
      <c r="H35" s="10">
        <f>E35/D35</f>
        <v>6576.5765765765764</v>
      </c>
      <c r="I35" s="60">
        <f>B15/F35</f>
        <v>0.68266267123287672</v>
      </c>
    </row>
    <row r="36" spans="1:11" x14ac:dyDescent="0.25">
      <c r="B36" s="9"/>
      <c r="C36" s="8"/>
      <c r="D36" s="8"/>
      <c r="E36" s="8"/>
      <c r="F36" s="8" t="e">
        <f>E36/B36</f>
        <v>#DIV/0!</v>
      </c>
      <c r="G36" s="8" t="e">
        <f>E36/C36</f>
        <v>#DIV/0!</v>
      </c>
      <c r="H36" s="10"/>
      <c r="I36" s="60" t="e">
        <f>B15/F36</f>
        <v>#DIV/0!</v>
      </c>
    </row>
    <row r="37" spans="1:11" x14ac:dyDescent="0.25">
      <c r="B37" s="8"/>
      <c r="C37" s="8"/>
      <c r="D37" s="42"/>
      <c r="E37" s="42"/>
      <c r="F37" s="8" t="e">
        <f>E37/B37</f>
        <v>#DIV/0!</v>
      </c>
      <c r="G37" s="42" t="e">
        <f>E37/C37</f>
        <v>#DIV/0!</v>
      </c>
      <c r="H37" s="10" t="e">
        <f>B16/F37</f>
        <v>#DIV/0!</v>
      </c>
      <c r="I37" s="60" t="e">
        <f>B15/F37</f>
        <v>#DIV/0!</v>
      </c>
      <c r="K37" s="6"/>
    </row>
    <row r="38" spans="1:11" x14ac:dyDescent="0.25">
      <c r="B38" s="8"/>
      <c r="C38" s="42"/>
      <c r="D38" s="42"/>
      <c r="E38" s="42"/>
      <c r="F38" s="42" t="e">
        <f>E38/B38</f>
        <v>#DIV/0!</v>
      </c>
      <c r="G38" s="42" t="e">
        <f>E38/C38</f>
        <v>#DIV/0!</v>
      </c>
      <c r="H38" s="10" t="e">
        <f>B15/F38</f>
        <v>#DIV/0!</v>
      </c>
    </row>
    <row r="39" spans="1:11" ht="15.75" x14ac:dyDescent="0.25">
      <c r="B39" s="38"/>
      <c r="C39" s="8"/>
      <c r="D39" s="8"/>
      <c r="E39" s="8"/>
      <c r="F39" s="8"/>
      <c r="G39" s="8"/>
      <c r="H39" s="8"/>
    </row>
    <row r="40" spans="1:11" ht="15.75" x14ac:dyDescent="0.25">
      <c r="B40" s="39"/>
      <c r="C40" s="9"/>
      <c r="D40" s="8"/>
      <c r="E40" s="8"/>
      <c r="F40" s="8"/>
      <c r="G40" s="8"/>
      <c r="H40" s="8"/>
    </row>
    <row r="41" spans="1:11" ht="15.75" x14ac:dyDescent="0.25">
      <c r="B41" s="39"/>
      <c r="C41" s="9"/>
      <c r="D41" s="8"/>
      <c r="E41" s="8"/>
      <c r="F41" s="8"/>
      <c r="G41" s="8"/>
      <c r="H41" s="8"/>
    </row>
    <row r="42" spans="1:11" ht="15.75" x14ac:dyDescent="0.25">
      <c r="B42" s="22"/>
      <c r="C42" s="7"/>
      <c r="D42" s="41"/>
    </row>
    <row r="43" spans="1:11" ht="15.75" x14ac:dyDescent="0.25">
      <c r="B43" s="22"/>
      <c r="C43" s="7"/>
    </row>
    <row r="63" spans="3:5" x14ac:dyDescent="0.25">
      <c r="C63" s="6"/>
      <c r="D63" s="6"/>
      <c r="E6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2025-02-12T07:49:53Z</dcterms:modified>
</cp:coreProperties>
</file>