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colaba\Mangilal R. Pandya\"/>
    </mc:Choice>
  </mc:AlternateContent>
  <xr:revisionPtr revIDLastSave="0" documentId="13_ncr:1_{B01F1B19-0318-43AD-841D-4360606E66A0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8" i="4" l="1"/>
  <c r="V9" i="4"/>
  <c r="V7" i="4"/>
  <c r="R9" i="4"/>
  <c r="R8" i="4"/>
  <c r="R7" i="4"/>
  <c r="U9" i="4"/>
  <c r="U8" i="4"/>
  <c r="U7" i="4"/>
  <c r="Q30" i="4"/>
  <c r="Q29" i="4"/>
  <c r="Q28" i="4"/>
  <c r="Q27" i="4"/>
  <c r="Q26" i="4"/>
  <c r="Q25" i="4"/>
  <c r="Q24" i="4"/>
  <c r="Q23" i="4"/>
  <c r="Q22" i="4"/>
  <c r="P3" i="4"/>
  <c r="P5" i="4"/>
  <c r="P6" i="4"/>
  <c r="P7" i="4"/>
  <c r="P8" i="4"/>
  <c r="P9" i="4"/>
  <c r="P10" i="4"/>
  <c r="P11" i="4"/>
  <c r="P12" i="4"/>
  <c r="P13" i="4"/>
  <c r="P14" i="4"/>
  <c r="P15" i="4"/>
  <c r="I20" i="4" l="1"/>
  <c r="Q4" i="4" l="1"/>
  <c r="Q2" i="4"/>
  <c r="Q12" i="4" l="1"/>
  <c r="Q11" i="4"/>
  <c r="Q10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<sst xmlns="http://schemas.openxmlformats.org/spreadsheetml/2006/main" count="26" uniqueCount="23">
  <si>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</si>
  <si>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</si>
  <si>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</si>
  <si>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</si>
  <si>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</si>
  <si>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</si>
  <si>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</si>
  <si>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</si>
  <si>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</si>
  <si>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</si>
  <si>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</si>
  <si>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</si>
  <si>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</si>
  <si>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705, 7th Floor, Building No 1, Wing - A &amp; B, Jankalyan SRA CHSL, S.V. Road, Village - Dahisar,</t>
  </si>
  <si>
    <t>rate</t>
  </si>
  <si>
    <t>fmv</t>
  </si>
  <si>
    <t>ca</t>
  </si>
  <si>
    <t>16.01.25</t>
  </si>
  <si>
    <t>26.12.24</t>
  </si>
  <si>
    <t>23.07.24</t>
  </si>
  <si>
    <t>mca</t>
  </si>
  <si>
    <t>ls = 32 to  38 lakhs</t>
  </si>
  <si>
    <t>allotment - 2013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</si>
</sst>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6ACC3-5CAC-4798-A015-569C540FC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20329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FC96E-B963-4A66-9884-E7CB251A7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64329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7DCDB-3A69-43F0-AADA-AAF06EC6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BD74C-CEFA-4AE7-B95C-153AADB3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32A48-E70B-4813-8A12-C860517E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055CF-85DA-477D-AF5B-B1BFB464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182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85725</xdr:rowOff>
    </xdr:from>
    <xdr:to>
      <xdr:col>14</xdr:col>
      <xdr:colOff>85725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F5E4CB-2739-44B4-BF6D-B94193B3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276225"/>
          <a:ext cx="7553325" cy="9182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9C510C-C880-4983-A2F3-347572E6B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9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0" sqref="I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2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333.33333333333337</v>
      </c>
      <c r="C2" s="4">
        <f>B2*1.2</f>
        <v>400.00000000000006</v>
      </c>
      <c r="D2" s="4">
        <f t="shared" ref="D2:D13" si="2">C2*1.2</f>
        <v>480.00000000000006</v>
      </c>
      <c r="E2" s="5">
        <f t="shared" ref="E2:E13" si="3">R2</f>
        <v>3200000</v>
      </c>
      <c r="F2" s="10">
        <f t="shared" ref="F2:F13" si="4">ROUND((E2/B2),0)</f>
        <v>9600</v>
      </c>
      <c r="G2" s="10">
        <f t="shared" ref="G2:G13" si="5">ROUND((E2/C2),0)</f>
        <v>8000</v>
      </c>
      <c r="H2" s="10">
        <f t="shared" ref="H2:H13" si="6">ROUND((E2/D2),0)</f>
        <v>6667</v>
      </c>
      <c r="I2" s="4" t="e">
        <f>#REF!</f>
        <v>#REF!</v>
      </c>
      <c r="J2" s="4">
        <f t="shared" ref="J2:J13" si="7">S2</f>
        <v>0</v>
      </c>
      <c r="O2">
        <v>0</v>
      </c>
      <c r="P2">
        <v>400</v>
      </c>
      <c r="Q2">
        <f>P2/1.2</f>
        <v>333.33333333333337</v>
      </c>
      <c r="R2" s="2">
        <v>3200000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300</v>
      </c>
      <c r="C3" s="4">
        <f t="shared" ref="C3:C15" si="8">B3*1.2</f>
        <v>360</v>
      </c>
      <c r="D3" s="4">
        <f t="shared" si="2"/>
        <v>432</v>
      </c>
      <c r="E3" s="5">
        <f t="shared" si="3"/>
        <v>4500000</v>
      </c>
      <c r="F3" s="10">
        <f t="shared" si="4"/>
        <v>15000</v>
      </c>
      <c r="G3" s="10">
        <f t="shared" si="5"/>
        <v>12500</v>
      </c>
      <c r="H3" s="10">
        <f t="shared" si="6"/>
        <v>10417</v>
      </c>
      <c r="I3" s="10" t="e">
        <f>#REF!</f>
        <v>#REF!</v>
      </c>
      <c r="J3" s="4">
        <f t="shared" si="7"/>
        <v>0</v>
      </c>
      <c r="O3">
        <v>0</v>
      </c>
      <c r="P3">
        <f>O3/1.2</f>
        <v>0</v>
      </c>
      <c r="Q3">
        <v>300</v>
      </c>
      <c r="R3" s="2">
        <v>4500000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350</v>
      </c>
      <c r="C4" s="4">
        <f t="shared" si="8"/>
        <v>420</v>
      </c>
      <c r="D4" s="4">
        <f t="shared" si="2"/>
        <v>504</v>
      </c>
      <c r="E4" s="5">
        <f t="shared" si="3"/>
        <v>4500000</v>
      </c>
      <c r="F4" s="15">
        <f t="shared" si="4"/>
        <v>12857</v>
      </c>
      <c r="G4" s="10">
        <f t="shared" si="5"/>
        <v>10714</v>
      </c>
      <c r="H4" s="10">
        <f t="shared" si="6"/>
        <v>8929</v>
      </c>
      <c r="I4" s="10" t="e">
        <f>#REF!</f>
        <v>#REF!</v>
      </c>
      <c r="J4" s="4">
        <f t="shared" si="7"/>
        <v>0</v>
      </c>
      <c r="O4">
        <v>0</v>
      </c>
      <c r="P4">
        <v>420</v>
      </c>
      <c r="Q4">
        <f>P4/1.2</f>
        <v>350</v>
      </c>
      <c r="R4" s="2">
        <v>4500000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270</v>
      </c>
      <c r="C5" s="4">
        <f t="shared" si="8"/>
        <v>324</v>
      </c>
      <c r="D5" s="4">
        <f t="shared" si="2"/>
        <v>388.8</v>
      </c>
      <c r="E5" s="5">
        <f t="shared" si="3"/>
        <v>4500000</v>
      </c>
      <c r="F5" s="10">
        <f t="shared" si="4"/>
        <v>16667</v>
      </c>
      <c r="G5" s="10">
        <f t="shared" si="5"/>
        <v>13889</v>
      </c>
      <c r="H5" s="10">
        <f t="shared" si="6"/>
        <v>11574</v>
      </c>
      <c r="I5" s="10" t="e">
        <f>#REF!</f>
        <v>#REF!</v>
      </c>
      <c r="J5" s="4">
        <f t="shared" si="7"/>
        <v>0</v>
      </c>
      <c r="O5">
        <v>0</v>
      </c>
      <c r="P5">
        <f t="shared" ref="P5:P15" si="9">O5/1.2</f>
        <v>0</v>
      </c>
      <c r="Q5">
        <v>270</v>
      </c>
      <c r="R5" s="2">
        <v>4500000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270</v>
      </c>
      <c r="C6" s="4">
        <f t="shared" si="8"/>
        <v>324</v>
      </c>
      <c r="D6" s="4">
        <f t="shared" si="2"/>
        <v>388.8</v>
      </c>
      <c r="E6" s="5">
        <f t="shared" si="3"/>
        <v>3500000</v>
      </c>
      <c r="F6" s="15">
        <f t="shared" si="4"/>
        <v>12963</v>
      </c>
      <c r="G6" s="10">
        <f t="shared" si="5"/>
        <v>10802</v>
      </c>
      <c r="H6" s="10">
        <f t="shared" si="6"/>
        <v>9002</v>
      </c>
      <c r="I6" s="10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270</v>
      </c>
      <c r="R6" s="2">
        <v>3500000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269</v>
      </c>
      <c r="C7" s="4">
        <f t="shared" si="8"/>
        <v>322.8</v>
      </c>
      <c r="D7" s="4">
        <f t="shared" si="2"/>
        <v>387.36</v>
      </c>
      <c r="E7" s="5">
        <f t="shared" si="3"/>
        <v>3100000</v>
      </c>
      <c r="F7" s="15">
        <f t="shared" si="4"/>
        <v>11524</v>
      </c>
      <c r="G7" s="10">
        <f t="shared" si="5"/>
        <v>9603</v>
      </c>
      <c r="H7" s="10">
        <f t="shared" si="6"/>
        <v>8003</v>
      </c>
      <c r="I7" s="10" t="e">
        <f>#REF!</f>
        <v>#REF!</v>
      </c>
      <c r="J7" s="4" t="str">
        <f t="shared" si="7"/>
        <v>16.01.25</v>
      </c>
      <c r="O7">
        <v>0</v>
      </c>
      <c r="P7">
        <f t="shared" si="9"/>
        <v>0</v>
      </c>
      <c r="Q7">
        <v>269</v>
      </c>
      <c r="R7" s="2">
        <f>3100000</f>
        <v>3100000</v>
      </c>
      <c r="S7" s="8" t="s">
        <v>17</v>
      </c>
      <c r="T7" s="8"/>
      <c r="U7" s="2">
        <f>3100000+186000+30000</f>
        <v>3316000</v>
      </c>
      <c r="V7">
        <f>U7/Q7</f>
        <v>12327.137546468401</v>
      </c>
    </row>
    <row r="8" spans="1:22" x14ac:dyDescent="0.25">
      <c r="A8" s="4">
        <f t="shared" si="0"/>
        <v>0</v>
      </c>
      <c r="B8" s="4">
        <f t="shared" si="1"/>
        <v>269</v>
      </c>
      <c r="C8" s="4">
        <f t="shared" si="8"/>
        <v>322.8</v>
      </c>
      <c r="D8" s="4">
        <f t="shared" si="2"/>
        <v>387.36</v>
      </c>
      <c r="E8" s="5">
        <f t="shared" si="3"/>
        <v>3000000</v>
      </c>
      <c r="F8" s="15">
        <f t="shared" si="4"/>
        <v>11152</v>
      </c>
      <c r="G8" s="10">
        <f t="shared" si="5"/>
        <v>9294</v>
      </c>
      <c r="H8" s="10">
        <f t="shared" si="6"/>
        <v>7745</v>
      </c>
      <c r="I8" s="10" t="e">
        <f>#REF!</f>
        <v>#REF!</v>
      </c>
      <c r="J8" s="4" t="str">
        <f t="shared" si="7"/>
        <v>26.12.24</v>
      </c>
      <c r="O8">
        <v>0</v>
      </c>
      <c r="P8">
        <f t="shared" si="9"/>
        <v>0</v>
      </c>
      <c r="Q8">
        <v>269</v>
      </c>
      <c r="R8" s="2">
        <f>3000000</f>
        <v>3000000</v>
      </c>
      <c r="S8" s="8" t="s">
        <v>18</v>
      </c>
      <c r="T8" s="8"/>
      <c r="U8" s="2">
        <f>3000000+180000+30000</f>
        <v>3210000</v>
      </c>
      <c r="V8">
        <f t="shared" ref="V8:V9" si="10">U8/Q8</f>
        <v>11933.085501858735</v>
      </c>
    </row>
    <row r="9" spans="1:22" x14ac:dyDescent="0.25">
      <c r="A9" s="4">
        <f t="shared" si="0"/>
        <v>0</v>
      </c>
      <c r="B9" s="4">
        <f t="shared" si="1"/>
        <v>269</v>
      </c>
      <c r="C9" s="4">
        <f t="shared" si="8"/>
        <v>322.8</v>
      </c>
      <c r="D9" s="4">
        <f t="shared" si="2"/>
        <v>387.36</v>
      </c>
      <c r="E9" s="5">
        <f t="shared" si="3"/>
        <v>3500000</v>
      </c>
      <c r="F9" s="10">
        <f t="shared" si="4"/>
        <v>13011</v>
      </c>
      <c r="G9" s="10">
        <f t="shared" si="5"/>
        <v>10843</v>
      </c>
      <c r="H9" s="10">
        <f t="shared" si="6"/>
        <v>9036</v>
      </c>
      <c r="I9" s="10" t="e">
        <f>#REF!</f>
        <v>#REF!</v>
      </c>
      <c r="J9" s="4" t="str">
        <f t="shared" si="7"/>
        <v>23.07.24</v>
      </c>
      <c r="O9">
        <v>0</v>
      </c>
      <c r="P9">
        <f t="shared" si="9"/>
        <v>0</v>
      </c>
      <c r="Q9">
        <v>269</v>
      </c>
      <c r="R9" s="2">
        <f>3500000</f>
        <v>3500000</v>
      </c>
      <c r="S9" s="8" t="s">
        <v>19</v>
      </c>
      <c r="T9" s="8"/>
      <c r="U9" s="2">
        <f>3500000+210000+30000</f>
        <v>3740000</v>
      </c>
      <c r="V9">
        <f t="shared" si="10"/>
        <v>13903.345724907063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f t="shared" ref="Q10:Q15" si="11">P10/1.2</f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f t="shared" si="11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si="9"/>
        <v>0</v>
      </c>
      <c r="Q13">
        <f t="shared" si="11"/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si="9"/>
        <v>0</v>
      </c>
      <c r="Q14">
        <f t="shared" si="11"/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9"/>
        <v>0</v>
      </c>
      <c r="Q15">
        <f t="shared" si="11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16</v>
      </c>
      <c r="I18">
        <v>269</v>
      </c>
    </row>
    <row r="19" spans="7:24" x14ac:dyDescent="0.25">
      <c r="H19" t="s">
        <v>14</v>
      </c>
      <c r="I19">
        <v>12500</v>
      </c>
    </row>
    <row r="20" spans="7:24" x14ac:dyDescent="0.25">
      <c r="H20" t="s">
        <v>15</v>
      </c>
      <c r="I20">
        <f>I19*I18</f>
        <v>3362500</v>
      </c>
    </row>
    <row r="21" spans="7:24" x14ac:dyDescent="0.25">
      <c r="O21" t="s">
        <v>20</v>
      </c>
    </row>
    <row r="22" spans="7:24" x14ac:dyDescent="0.25">
      <c r="G22" s="6"/>
      <c r="H22" s="6"/>
      <c r="O22">
        <v>12.27</v>
      </c>
      <c r="P22">
        <v>8</v>
      </c>
      <c r="Q22">
        <f>P22*O22</f>
        <v>98.16</v>
      </c>
    </row>
    <row r="23" spans="7:24" x14ac:dyDescent="0.25">
      <c r="H23" t="s">
        <v>21</v>
      </c>
      <c r="O23">
        <v>5.91</v>
      </c>
      <c r="P23">
        <v>8</v>
      </c>
      <c r="Q23">
        <f t="shared" ref="Q23:Q29" si="18">P23*O23</f>
        <v>47.28</v>
      </c>
    </row>
    <row r="24" spans="7:24" x14ac:dyDescent="0.25">
      <c r="H24" t="s">
        <v>22</v>
      </c>
      <c r="O24">
        <v>3.4</v>
      </c>
      <c r="P24" s="11">
        <v>3.44</v>
      </c>
      <c r="Q24">
        <f t="shared" si="18"/>
        <v>11.696</v>
      </c>
      <c r="R24" s="13"/>
      <c r="T24" s="11"/>
      <c r="U24" s="11"/>
      <c r="V24" s="11"/>
      <c r="W24" s="11"/>
      <c r="X24" s="11"/>
    </row>
    <row r="25" spans="7:24" x14ac:dyDescent="0.25">
      <c r="O25">
        <v>10.62</v>
      </c>
      <c r="P25" s="11">
        <v>7.5</v>
      </c>
      <c r="Q25">
        <f t="shared" si="18"/>
        <v>79.649999999999991</v>
      </c>
      <c r="R25" s="14"/>
      <c r="T25" s="14"/>
      <c r="U25" s="14"/>
      <c r="V25" s="11"/>
      <c r="W25" s="11"/>
      <c r="X25" s="11"/>
    </row>
    <row r="26" spans="7:24" x14ac:dyDescent="0.25">
      <c r="O26">
        <v>4.75</v>
      </c>
      <c r="P26" s="11">
        <v>4.2</v>
      </c>
      <c r="Q26">
        <f t="shared" si="18"/>
        <v>19.95</v>
      </c>
      <c r="R26" s="11"/>
      <c r="T26" s="11"/>
      <c r="U26" s="11"/>
      <c r="V26" s="11"/>
      <c r="W26" s="11"/>
      <c r="X26" s="11"/>
    </row>
    <row r="27" spans="7:24" x14ac:dyDescent="0.25">
      <c r="P27" s="11"/>
      <c r="Q27">
        <f t="shared" si="18"/>
        <v>0</v>
      </c>
      <c r="R27" s="11"/>
      <c r="T27" s="11"/>
      <c r="U27" s="11"/>
      <c r="V27" s="11"/>
      <c r="W27" s="11"/>
      <c r="X27" s="11"/>
    </row>
    <row r="28" spans="7:24" x14ac:dyDescent="0.25">
      <c r="O28">
        <v>4</v>
      </c>
      <c r="P28" s="11">
        <v>3</v>
      </c>
      <c r="Q28">
        <f t="shared" si="18"/>
        <v>12</v>
      </c>
      <c r="R28" s="12"/>
      <c r="T28" s="12"/>
      <c r="U28" s="12"/>
      <c r="V28" s="11"/>
      <c r="W28" s="11"/>
      <c r="X28" s="11"/>
    </row>
    <row r="29" spans="7:24" x14ac:dyDescent="0.25">
      <c r="O29">
        <v>1.91</v>
      </c>
      <c r="P29" s="11">
        <v>16</v>
      </c>
      <c r="Q29">
        <f t="shared" si="18"/>
        <v>30.56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SUM(Q22:Q29)</f>
        <v>299.29599999999999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5" sqref="C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2025-02-12T07:12:08Z</dcterms:modified>
</cp:coreProperties>
</file>