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vinit\Downloads\"/>
    </mc:Choice>
  </mc:AlternateContent>
  <xr:revisionPtr revIDLastSave="0" documentId="13_ncr:1_{D97D6EFD-4358-4A61-A7EB-0F6B36DE336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4" i="4" l="1"/>
  <c r="Q2" i="4"/>
  <c r="P3" i="4"/>
  <c r="R3" i="4"/>
  <c r="R2" i="4"/>
  <c r="J18" i="4" l="1"/>
  <c r="AA17" i="4" l="1"/>
  <c r="AA16" i="4"/>
  <c r="AA15" i="4"/>
  <c r="O28" i="4" l="1"/>
  <c r="P8" i="4"/>
  <c r="Q4" i="4"/>
  <c r="I20" i="4" l="1"/>
  <c r="R25" i="4" l="1"/>
  <c r="R24" i="4"/>
  <c r="R23" i="4"/>
  <c r="R22" i="4"/>
  <c r="R21" i="4"/>
  <c r="P2" i="4"/>
  <c r="Q12" i="4" l="1"/>
  <c r="P12" i="4"/>
  <c r="P11" i="4"/>
  <c r="Q11" i="4" s="1"/>
  <c r="Q10" i="4"/>
  <c r="P10" i="4"/>
  <c r="P9" i="4"/>
  <c r="Q7" i="4"/>
  <c r="Q6" i="4"/>
  <c r="P5" i="4"/>
  <c r="P4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<sst xmlns="http://schemas.openxmlformats.org/spreadsheetml/2006/main" count="26" uniqueCount="23">
  <si>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</si>
  <si>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</si>
  <si>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</si>
  <si>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</si>
  <si>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</si>
  <si>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</si>
  <si>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</si>
  <si>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</si>
  <si>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</si>
  <si>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</si>
  <si>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</si>
  <si>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</si>
  <si>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</si>
  <si>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</si>
  <si>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08.08.24</t>
  </si>
  <si>
    <t>23.02.23</t>
  </si>
  <si>
    <t>mca</t>
  </si>
  <si>
    <t xml:space="preserve">Flat No. 197, 4th Floor, Building No 3, Sane Guruji nagar Omkar Co-Op HSG , Sane Guruji , Goregaon (West) </t>
  </si>
  <si>
    <t>fmv</t>
  </si>
  <si>
    <t>28.06.22</t>
  </si>
  <si>
    <t>42 laks - 2014</t>
  </si>
  <si>
    <t>35 yrs. Old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</si>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</sst>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BFD5BD-A71D-4565-AE59-B113A09A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417CC-FFAF-4330-B9CA-A9D8FBDB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009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971B5E-F497-448E-8B04-B0A1511E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44C80-7DCE-4350-9DBB-C4EDEB49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3844E-97F3-455E-B473-71C88352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BBC80-47E5-440B-87C3-6FF6BEEC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76D05-1001-41EA-A085-5D65EF30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6"/>
  <sheetViews>
    <sheetView tabSelected="1" zoomScaleNormal="100" workbookViewId="0">
      <selection activeCell="B2" sqref="B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7" max="27" width="11" bestFit="1" customWidth="1"/>
  </cols>
  <sheetData>
    <row r="1" spans="1:27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7" x14ac:dyDescent="0.25">
      <c r="A2" s="4">
        <f t="shared" ref="A2:A15" si="0">N2</f>
        <v>0</v>
      </c>
      <c r="B2" s="4">
        <f t="shared" ref="B2:B15" si="1">Q2</f>
        <v>164.15100000000001</v>
      </c>
      <c r="C2" s="4">
        <f>B2*1.2</f>
        <v>196.9812</v>
      </c>
      <c r="D2" s="4">
        <f t="shared" ref="D2:D13" si="2">C2*1.2</f>
        <v>236.37743999999998</v>
      </c>
      <c r="E2" s="5">
        <f t="shared" ref="E2:E13" si="3">R2</f>
        <v>3500000</v>
      </c>
      <c r="F2" s="13">
        <f t="shared" ref="F2:F13" si="4">ROUND((E2/B2),0)</f>
        <v>21322</v>
      </c>
      <c r="G2" s="9">
        <f t="shared" ref="G2:G13" si="5">ROUND((E2/C2),0)</f>
        <v>17768</v>
      </c>
      <c r="H2" s="9">
        <f t="shared" ref="H2:H13" si="6">ROUND((E2/D2),0)</f>
        <v>14807</v>
      </c>
      <c r="I2" s="4" t="e">
        <f>#REF!</f>
        <v>#REF!</v>
      </c>
      <c r="J2" s="4" t="str">
        <f t="shared" ref="J2:J13" si="7">S2</f>
        <v>08.08.24</v>
      </c>
      <c r="O2">
        <v>0</v>
      </c>
      <c r="P2">
        <f>18.3*10.764</f>
        <v>196.9812</v>
      </c>
      <c r="Q2">
        <f>P2/1.2</f>
        <v>164.15100000000001</v>
      </c>
      <c r="R2" s="2">
        <f>3500000</f>
        <v>3500000</v>
      </c>
      <c r="S2" s="7" t="s">
        <v>14</v>
      </c>
      <c r="T2" s="7"/>
    </row>
    <row r="3" spans="1:27" x14ac:dyDescent="0.25">
      <c r="A3" s="4">
        <f t="shared" si="0"/>
        <v>0</v>
      </c>
      <c r="B3" s="4">
        <f t="shared" si="1"/>
        <v>197</v>
      </c>
      <c r="C3" s="4">
        <f t="shared" ref="C3:C15" si="8">B3*1.2</f>
        <v>236.39999999999998</v>
      </c>
      <c r="D3" s="4">
        <f t="shared" si="2"/>
        <v>283.67999999999995</v>
      </c>
      <c r="E3" s="14">
        <f t="shared" si="3"/>
        <v>3600000</v>
      </c>
      <c r="F3" s="13">
        <f t="shared" si="4"/>
        <v>18274</v>
      </c>
      <c r="G3" s="9">
        <f t="shared" si="5"/>
        <v>15228</v>
      </c>
      <c r="H3" s="9">
        <f t="shared" si="6"/>
        <v>12690</v>
      </c>
      <c r="I3" s="4" t="e">
        <f>#REF!</f>
        <v>#REF!</v>
      </c>
      <c r="J3" s="4" t="str">
        <f t="shared" si="7"/>
        <v>23.02.23</v>
      </c>
      <c r="O3">
        <v>0</v>
      </c>
      <c r="P3">
        <f t="shared" ref="P3:P12" si="9">O3/1.2</f>
        <v>0</v>
      </c>
      <c r="Q3">
        <v>197</v>
      </c>
      <c r="R3" s="2">
        <f>3600000</f>
        <v>3600000</v>
      </c>
      <c r="S3" s="7" t="s">
        <v>15</v>
      </c>
      <c r="T3" s="7"/>
    </row>
    <row r="4" spans="1:27" x14ac:dyDescent="0.25">
      <c r="A4" s="4">
        <f t="shared" si="0"/>
        <v>0</v>
      </c>
      <c r="B4" s="4">
        <f t="shared" si="1"/>
        <v>196.9812</v>
      </c>
      <c r="C4" s="4">
        <f t="shared" si="8"/>
        <v>236.37743999999998</v>
      </c>
      <c r="D4" s="4">
        <f t="shared" si="2"/>
        <v>283.65292799999997</v>
      </c>
      <c r="E4" s="14">
        <f t="shared" si="3"/>
        <v>4700000</v>
      </c>
      <c r="F4" s="9">
        <f t="shared" si="4"/>
        <v>23860</v>
      </c>
      <c r="G4" s="9">
        <f t="shared" si="5"/>
        <v>19883</v>
      </c>
      <c r="H4" s="9">
        <f t="shared" si="6"/>
        <v>16570</v>
      </c>
      <c r="I4" s="4" t="e">
        <f>#REF!</f>
        <v>#REF!</v>
      </c>
      <c r="J4" s="4" t="str">
        <f t="shared" si="7"/>
        <v>28.06.22</v>
      </c>
      <c r="O4">
        <v>0</v>
      </c>
      <c r="P4">
        <f t="shared" si="9"/>
        <v>0</v>
      </c>
      <c r="Q4">
        <f>18.3*10.764</f>
        <v>196.9812</v>
      </c>
      <c r="R4" s="2">
        <f>4700000</f>
        <v>4700000</v>
      </c>
      <c r="S4" s="7" t="s">
        <v>19</v>
      </c>
      <c r="T4" s="7"/>
    </row>
    <row r="5" spans="1:27" x14ac:dyDescent="0.25">
      <c r="A5" s="4">
        <f t="shared" si="0"/>
        <v>0</v>
      </c>
      <c r="B5" s="4">
        <f t="shared" si="1"/>
        <v>250</v>
      </c>
      <c r="C5" s="4">
        <f t="shared" si="8"/>
        <v>300</v>
      </c>
      <c r="D5" s="4">
        <f t="shared" si="2"/>
        <v>360</v>
      </c>
      <c r="E5" s="14">
        <f t="shared" si="3"/>
        <v>5700000</v>
      </c>
      <c r="F5" s="13">
        <f t="shared" si="4"/>
        <v>22800</v>
      </c>
      <c r="G5" s="9">
        <f t="shared" si="5"/>
        <v>19000</v>
      </c>
      <c r="H5" s="9">
        <f t="shared" si="6"/>
        <v>15833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250</v>
      </c>
      <c r="R5" s="2">
        <v>5700000</v>
      </c>
      <c r="S5" s="7"/>
      <c r="T5" s="7"/>
    </row>
    <row r="6" spans="1:27" x14ac:dyDescent="0.25">
      <c r="A6" s="4">
        <f t="shared" si="0"/>
        <v>0</v>
      </c>
      <c r="B6" s="4">
        <f t="shared" si="1"/>
        <v>250</v>
      </c>
      <c r="C6" s="4">
        <f t="shared" si="8"/>
        <v>300</v>
      </c>
      <c r="D6" s="4">
        <f t="shared" si="2"/>
        <v>360</v>
      </c>
      <c r="E6" s="14">
        <f t="shared" si="3"/>
        <v>6500000</v>
      </c>
      <c r="F6" s="9">
        <f t="shared" si="4"/>
        <v>26000</v>
      </c>
      <c r="G6" s="9">
        <f t="shared" si="5"/>
        <v>21667</v>
      </c>
      <c r="H6" s="9">
        <f t="shared" si="6"/>
        <v>18056</v>
      </c>
      <c r="I6" s="4" t="e">
        <f>#REF!</f>
        <v>#REF!</v>
      </c>
      <c r="J6" s="4">
        <f t="shared" si="7"/>
        <v>0</v>
      </c>
      <c r="O6">
        <v>0</v>
      </c>
      <c r="P6">
        <v>300</v>
      </c>
      <c r="Q6">
        <f t="shared" ref="Q6:Q12" si="10">P6/1.2</f>
        <v>250</v>
      </c>
      <c r="R6" s="2">
        <v>6500000</v>
      </c>
      <c r="S6" s="7"/>
      <c r="T6" s="7"/>
    </row>
    <row r="7" spans="1:27" x14ac:dyDescent="0.25">
      <c r="A7" s="4">
        <f t="shared" si="0"/>
        <v>0</v>
      </c>
      <c r="B7" s="4">
        <f t="shared" si="1"/>
        <v>187.5</v>
      </c>
      <c r="C7" s="4">
        <f t="shared" si="8"/>
        <v>225</v>
      </c>
      <c r="D7" s="4">
        <f t="shared" si="2"/>
        <v>270</v>
      </c>
      <c r="E7" s="14">
        <f t="shared" si="3"/>
        <v>4000000</v>
      </c>
      <c r="F7" s="13">
        <f t="shared" si="4"/>
        <v>21333</v>
      </c>
      <c r="G7" s="9">
        <f t="shared" si="5"/>
        <v>17778</v>
      </c>
      <c r="H7" s="9">
        <f t="shared" si="6"/>
        <v>14815</v>
      </c>
      <c r="I7" s="4" t="e">
        <f>#REF!</f>
        <v>#REF!</v>
      </c>
      <c r="J7" s="4">
        <f t="shared" si="7"/>
        <v>0</v>
      </c>
      <c r="O7">
        <v>0</v>
      </c>
      <c r="P7">
        <v>225</v>
      </c>
      <c r="Q7">
        <f t="shared" si="10"/>
        <v>187.5</v>
      </c>
      <c r="R7" s="2">
        <v>4000000</v>
      </c>
      <c r="S7" s="7"/>
      <c r="T7" s="7"/>
    </row>
    <row r="8" spans="1:27" x14ac:dyDescent="0.25">
      <c r="A8" s="4">
        <f t="shared" si="0"/>
        <v>0</v>
      </c>
      <c r="B8" s="4">
        <f t="shared" si="1"/>
        <v>288</v>
      </c>
      <c r="C8" s="4">
        <f t="shared" si="8"/>
        <v>345.59999999999997</v>
      </c>
      <c r="D8" s="4">
        <f t="shared" si="2"/>
        <v>414.71999999999997</v>
      </c>
      <c r="E8" s="14">
        <f t="shared" si="3"/>
        <v>7200000</v>
      </c>
      <c r="F8" s="9">
        <f t="shared" si="4"/>
        <v>25000</v>
      </c>
      <c r="G8" s="9">
        <f t="shared" si="5"/>
        <v>20833</v>
      </c>
      <c r="H8" s="9">
        <f t="shared" si="6"/>
        <v>17361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288</v>
      </c>
      <c r="R8" s="2">
        <v>7200000</v>
      </c>
      <c r="S8" s="7"/>
      <c r="T8" s="7"/>
    </row>
    <row r="9" spans="1:27" x14ac:dyDescent="0.25">
      <c r="A9" s="4">
        <f t="shared" si="0"/>
        <v>0</v>
      </c>
      <c r="B9" s="4">
        <f t="shared" si="1"/>
        <v>180</v>
      </c>
      <c r="C9" s="4">
        <f t="shared" si="8"/>
        <v>216</v>
      </c>
      <c r="D9" s="4">
        <f t="shared" si="2"/>
        <v>259.2</v>
      </c>
      <c r="E9" s="14">
        <f t="shared" si="3"/>
        <v>6500000</v>
      </c>
      <c r="F9" s="9">
        <f t="shared" si="4"/>
        <v>36111</v>
      </c>
      <c r="G9" s="9">
        <f t="shared" si="5"/>
        <v>30093</v>
      </c>
      <c r="H9" s="9">
        <f t="shared" si="6"/>
        <v>25077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180</v>
      </c>
      <c r="R9" s="2">
        <v>6500000</v>
      </c>
      <c r="S9" s="7"/>
      <c r="T9" s="7"/>
    </row>
    <row r="10" spans="1:27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14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7"/>
      <c r="T10" s="7"/>
    </row>
    <row r="11" spans="1:27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4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7"/>
      <c r="T11" s="7"/>
    </row>
    <row r="12" spans="1:27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4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7"/>
      <c r="T12" s="7"/>
    </row>
    <row r="13" spans="1:27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7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  <c r="AA14">
        <v>197</v>
      </c>
    </row>
    <row r="15" spans="1:27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9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  <c r="AA15">
        <f>AA14*1.2</f>
        <v>236.39999999999998</v>
      </c>
    </row>
    <row r="16" spans="1:27" x14ac:dyDescent="0.25">
      <c r="AA16">
        <f>AA15*22000</f>
        <v>5200799.9999999991</v>
      </c>
    </row>
    <row r="17" spans="6:27" x14ac:dyDescent="0.25">
      <c r="F17" t="s">
        <v>17</v>
      </c>
      <c r="AA17">
        <f>AA16/AA14</f>
        <v>26399.999999999996</v>
      </c>
    </row>
    <row r="18" spans="6:27" x14ac:dyDescent="0.25">
      <c r="H18" t="s">
        <v>22</v>
      </c>
      <c r="I18">
        <v>197</v>
      </c>
      <c r="J18">
        <f>18.3*10.764</f>
        <v>196.9812</v>
      </c>
    </row>
    <row r="19" spans="6:27" x14ac:dyDescent="0.25">
      <c r="H19" t="s">
        <v>13</v>
      </c>
      <c r="I19">
        <v>21000</v>
      </c>
    </row>
    <row r="20" spans="6:27" x14ac:dyDescent="0.25">
      <c r="H20" t="s">
        <v>18</v>
      </c>
      <c r="I20" s="10">
        <f>I19*I18</f>
        <v>4137000</v>
      </c>
      <c r="P20" t="s">
        <v>16</v>
      </c>
    </row>
    <row r="21" spans="6:27" x14ac:dyDescent="0.25">
      <c r="P21">
        <v>10</v>
      </c>
      <c r="Q21">
        <v>9.9</v>
      </c>
      <c r="R21">
        <f>Q21*P21</f>
        <v>99</v>
      </c>
    </row>
    <row r="22" spans="6:27" x14ac:dyDescent="0.25">
      <c r="G22" s="6"/>
      <c r="H22" s="6"/>
      <c r="P22">
        <v>9.9</v>
      </c>
      <c r="Q22">
        <v>5.96</v>
      </c>
      <c r="R22">
        <f t="shared" ref="R22:R24" si="21">Q22*P22</f>
        <v>59.004000000000005</v>
      </c>
    </row>
    <row r="23" spans="6:27" x14ac:dyDescent="0.25">
      <c r="P23">
        <v>6.4</v>
      </c>
      <c r="Q23">
        <v>3.83</v>
      </c>
      <c r="R23">
        <f t="shared" si="21"/>
        <v>24.512</v>
      </c>
    </row>
    <row r="24" spans="6:27" x14ac:dyDescent="0.25">
      <c r="P24" s="10">
        <v>3.9</v>
      </c>
      <c r="Q24" s="10">
        <v>2.2999999999999998</v>
      </c>
      <c r="R24">
        <f t="shared" si="21"/>
        <v>8.9699999999999989</v>
      </c>
      <c r="T24" s="10"/>
      <c r="U24" s="10"/>
      <c r="V24" s="10"/>
      <c r="W24" s="10"/>
      <c r="X24" s="10"/>
    </row>
    <row r="25" spans="6:27" x14ac:dyDescent="0.25">
      <c r="P25" s="10"/>
      <c r="Q25" s="12"/>
      <c r="R25" s="12">
        <f>SUM(R21:R24)</f>
        <v>191.48600000000002</v>
      </c>
      <c r="T25" s="12"/>
      <c r="U25" s="12"/>
      <c r="V25" s="10"/>
      <c r="W25" s="10"/>
      <c r="X25" s="10"/>
    </row>
    <row r="26" spans="6:27" x14ac:dyDescent="0.25">
      <c r="P26" s="10"/>
      <c r="Q26" s="10"/>
      <c r="R26" s="10"/>
      <c r="T26" s="10"/>
      <c r="U26" s="10"/>
      <c r="V26" s="10"/>
      <c r="W26" s="10"/>
      <c r="X26" s="10"/>
    </row>
    <row r="27" spans="6:27" x14ac:dyDescent="0.25">
      <c r="P27" s="10"/>
      <c r="Q27" s="10"/>
      <c r="R27" s="10"/>
      <c r="T27" s="10"/>
      <c r="U27" s="10"/>
      <c r="V27" s="10"/>
      <c r="W27" s="10"/>
      <c r="X27" s="10"/>
    </row>
    <row r="28" spans="6:27" x14ac:dyDescent="0.25">
      <c r="J28" t="s">
        <v>21</v>
      </c>
      <c r="O28">
        <f>2025-35</f>
        <v>1990</v>
      </c>
      <c r="P28" s="10"/>
      <c r="Q28" s="10"/>
      <c r="R28" s="11"/>
      <c r="T28" s="11"/>
      <c r="U28" s="11"/>
      <c r="V28" s="10"/>
      <c r="W28" s="10"/>
      <c r="X28" s="10"/>
    </row>
    <row r="29" spans="6:27" x14ac:dyDescent="0.25">
      <c r="J29" t="s">
        <v>20</v>
      </c>
      <c r="P29" s="10"/>
      <c r="Q29" s="10"/>
      <c r="R29" s="10"/>
      <c r="T29" s="10"/>
      <c r="U29" s="10"/>
      <c r="V29" s="10"/>
      <c r="W29" s="10"/>
      <c r="X29" s="10"/>
    </row>
    <row r="30" spans="6:27" x14ac:dyDescent="0.25">
      <c r="P30" s="10"/>
      <c r="Q30" s="10"/>
      <c r="R30" s="10"/>
      <c r="T30" s="10"/>
      <c r="U30" s="10"/>
      <c r="V30" s="10"/>
      <c r="W30" s="10"/>
      <c r="X30" s="10"/>
    </row>
    <row r="31" spans="6:27" x14ac:dyDescent="0.25">
      <c r="P31" s="10"/>
      <c r="Q31" s="10"/>
      <c r="R31" s="10"/>
      <c r="T31" s="10"/>
      <c r="U31" s="10"/>
      <c r="V31" s="10"/>
      <c r="W31" s="10"/>
      <c r="X31" s="10"/>
    </row>
    <row r="32" spans="6:27" x14ac:dyDescent="0.25">
      <c r="P32" s="10"/>
      <c r="Q32" s="10"/>
      <c r="R32" s="10"/>
      <c r="S32" s="6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6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6"/>
    </row>
    <row r="36" spans="16:24" x14ac:dyDescent="0.25">
      <c r="P36" s="10"/>
      <c r="Q36" s="10"/>
      <c r="R36" s="10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"/>
  <sheetViews>
    <sheetView topLeftCell="A12" workbookViewId="0">
      <selection activeCell="B7" sqref="B7"/>
    </sheetView>
  </sheetViews>
  <sheetFormatPr defaultRowHeight="15" x14ac:dyDescent="0.25"/>
  <sheetData>
    <row r="7" spans="2:2" x14ac:dyDescent="0.25">
      <c r="B7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2025-02-10T10:14:10Z</dcterms:modified>
</cp:coreProperties>
</file>