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osmos\APMC Vashi\Yashita Prabhu\"/>
    </mc:Choice>
  </mc:AlternateContent>
  <xr:revisionPtr revIDLastSave="0" documentId="13_ncr:1_{B716B26A-ADD0-4104-B961-CDA7C162662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11" i="4" l="1"/>
  <c r="Q12" i="4"/>
  <c r="Q13" i="4"/>
  <c r="Q14" i="4"/>
  <c r="Q15" i="4"/>
  <c r="Q10" i="4"/>
  <c r="C3" i="4"/>
  <c r="C4" i="4"/>
  <c r="C5" i="4"/>
  <c r="C6" i="4"/>
  <c r="C7" i="4"/>
  <c r="C8" i="4"/>
  <c r="C9" i="4"/>
  <c r="C2" i="4"/>
  <c r="R9" i="4" l="1"/>
  <c r="Q9" i="4"/>
  <c r="R8" i="4"/>
  <c r="P8" i="4"/>
  <c r="Q8" i="4"/>
  <c r="I21" i="4"/>
  <c r="J19" i="4"/>
  <c r="J30" i="4"/>
  <c r="P7" i="4" l="1"/>
  <c r="P6" i="4"/>
  <c r="P5" i="4"/>
  <c r="P4" i="4"/>
  <c r="P3" i="4"/>
  <c r="P2" i="4"/>
  <c r="P12" i="4" l="1"/>
  <c r="P11" i="4"/>
  <c r="P10" i="4"/>
  <c r="P9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J15" i="4"/>
  <c r="I15" i="4"/>
  <c r="E15" i="4"/>
  <c r="A15" i="4"/>
  <c r="P14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A9" i="4"/>
  <c r="B8" i="4"/>
  <c r="A8" i="4"/>
  <c r="A7" i="4"/>
  <c r="B6" i="4"/>
  <c r="A6" i="4"/>
  <c r="B5" i="4"/>
  <c r="A5" i="4"/>
  <c r="B4" i="4"/>
  <c r="A4" i="4"/>
  <c r="B3" i="4"/>
  <c r="A3" i="4"/>
  <c r="B2" i="4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<sst xmlns="http://schemas.openxmlformats.org/spreadsheetml/2006/main" count="26" uniqueCount="23">
  <si>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</si>
  <si>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</si>
  <si>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</si>
  <si>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</si>
  <si>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</si>
  <si>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</si>
  <si>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</si>
  <si>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</si>
  <si>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</si>
  <si>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</si>
  <si>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</si>
  <si>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</si>
  <si>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</si>
  <si>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agreement - 04.02.25</t>
  </si>
  <si>
    <t>av</t>
  </si>
  <si>
    <t>sd</t>
  </si>
  <si>
    <t>rd</t>
  </si>
  <si>
    <t>Flat No. 201, 2nd Floor, Ruby Crown, Premier Colony Ground, Dombivali east 421203</t>
  </si>
  <si>
    <t>rate</t>
  </si>
  <si>
    <t>fmv</t>
  </si>
  <si>
    <t>07.02.2025</t>
  </si>
  <si>
    <t>25.01.25</t>
  </si>
  <si>
    <t>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</si>
</sst>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420350</xdr:colOff>
      <xdr:row>47</xdr:row>
      <xdr:rowOff>182186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968311-7A0C-4E10-8E85-47DAE554D8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54750" cy="86784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429876</xdr:colOff>
      <xdr:row>51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3C8062-A3E5-435D-809D-A123C68F28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64276" cy="86403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525139</xdr:colOff>
      <xdr:row>46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4D48062-412A-47F7-86D4-4921DB2102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059539" cy="866896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420350</xdr:colOff>
      <xdr:row>48</xdr:row>
      <xdr:rowOff>29782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1476DDC-2C70-48E7-B377-FF5AE8E94C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54750" cy="864990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439402</xdr:colOff>
      <xdr:row>52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E9BB77C-BA07-47B6-A8E2-9CECD2B640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973802" cy="863085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372718</xdr:colOff>
      <xdr:row>45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B47D36C-7AA5-4FCC-8B5B-28290B54EA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907118" cy="863085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14</xdr:col>
      <xdr:colOff>238125</xdr:colOff>
      <xdr:row>49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7E4D1FF-C4DA-4669-9F62-DBFBECDF6F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381000"/>
          <a:ext cx="7553325" cy="89820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50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C7312E2-0E47-482C-84B8-B979C8848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4964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W6" sqref="W5:X6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322</v>
      </c>
      <c r="C2" s="4">
        <f>B2*1.1</f>
        <v>354.20000000000005</v>
      </c>
      <c r="D2" s="4">
        <f t="shared" ref="D2:D13" si="2">C2*1.2</f>
        <v>425.04</v>
      </c>
      <c r="E2" s="5">
        <f t="shared" ref="E2:E13" si="3">R2</f>
        <v>3890000</v>
      </c>
      <c r="F2" s="10">
        <f t="shared" ref="F2:F13" si="4">ROUND((E2/B2),0)</f>
        <v>12081</v>
      </c>
      <c r="G2" s="10">
        <f t="shared" ref="G2:G13" si="5">ROUND((E2/C2),0)</f>
        <v>10982</v>
      </c>
      <c r="H2" s="10">
        <f t="shared" ref="H2:H13" si="6">ROUND((E2/D2),0)</f>
        <v>9152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7" si="8">O2/1.2</f>
        <v>0</v>
      </c>
      <c r="Q2">
        <v>322</v>
      </c>
      <c r="R2" s="2">
        <v>3890000</v>
      </c>
      <c r="S2" s="8"/>
      <c r="T2" s="8"/>
    </row>
    <row r="3" spans="1:20" x14ac:dyDescent="0.25">
      <c r="A3" s="4">
        <f t="shared" si="0"/>
        <v>0</v>
      </c>
      <c r="B3" s="4">
        <f t="shared" si="1"/>
        <v>322</v>
      </c>
      <c r="C3" s="4">
        <f t="shared" ref="C3:C15" si="9">B3*1.1</f>
        <v>354.20000000000005</v>
      </c>
      <c r="D3" s="4">
        <f t="shared" si="2"/>
        <v>425.04</v>
      </c>
      <c r="E3" s="5">
        <f t="shared" si="3"/>
        <v>4099000</v>
      </c>
      <c r="F3" s="10">
        <f t="shared" si="4"/>
        <v>12730</v>
      </c>
      <c r="G3" s="10">
        <f t="shared" si="5"/>
        <v>11573</v>
      </c>
      <c r="H3" s="10">
        <f t="shared" si="6"/>
        <v>9644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322</v>
      </c>
      <c r="R3" s="2">
        <v>4099000</v>
      </c>
      <c r="S3" s="8"/>
      <c r="T3" s="8"/>
    </row>
    <row r="4" spans="1:20" x14ac:dyDescent="0.25">
      <c r="A4" s="4">
        <f t="shared" si="0"/>
        <v>0</v>
      </c>
      <c r="B4" s="4">
        <f t="shared" si="1"/>
        <v>322</v>
      </c>
      <c r="C4" s="4">
        <f t="shared" si="9"/>
        <v>354.20000000000005</v>
      </c>
      <c r="D4" s="4">
        <f t="shared" si="2"/>
        <v>425.04</v>
      </c>
      <c r="E4" s="5">
        <f t="shared" si="3"/>
        <v>3800000</v>
      </c>
      <c r="F4" s="10">
        <f t="shared" si="4"/>
        <v>11801</v>
      </c>
      <c r="G4" s="10">
        <f t="shared" si="5"/>
        <v>10728</v>
      </c>
      <c r="H4" s="10">
        <f t="shared" si="6"/>
        <v>8940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322</v>
      </c>
      <c r="R4" s="2">
        <v>3800000</v>
      </c>
      <c r="S4" s="8"/>
      <c r="T4" s="8"/>
    </row>
    <row r="5" spans="1:20" x14ac:dyDescent="0.25">
      <c r="A5" s="4">
        <f t="shared" si="0"/>
        <v>0</v>
      </c>
      <c r="B5" s="4">
        <f t="shared" si="1"/>
        <v>322</v>
      </c>
      <c r="C5" s="4">
        <f t="shared" si="9"/>
        <v>354.20000000000005</v>
      </c>
      <c r="D5" s="4">
        <f t="shared" si="2"/>
        <v>425.04</v>
      </c>
      <c r="E5" s="5">
        <f t="shared" si="3"/>
        <v>3560000</v>
      </c>
      <c r="F5" s="10">
        <f t="shared" si="4"/>
        <v>11056</v>
      </c>
      <c r="G5" s="10">
        <f t="shared" si="5"/>
        <v>10051</v>
      </c>
      <c r="H5" s="10">
        <f t="shared" si="6"/>
        <v>8376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322</v>
      </c>
      <c r="R5" s="2">
        <v>3560000</v>
      </c>
      <c r="S5" s="8"/>
      <c r="T5" s="8"/>
    </row>
    <row r="6" spans="1:20" x14ac:dyDescent="0.25">
      <c r="A6" s="4">
        <f t="shared" si="0"/>
        <v>0</v>
      </c>
      <c r="B6" s="4">
        <f t="shared" si="1"/>
        <v>322</v>
      </c>
      <c r="C6" s="4">
        <f t="shared" si="9"/>
        <v>354.20000000000005</v>
      </c>
      <c r="D6" s="4">
        <f t="shared" si="2"/>
        <v>425.04</v>
      </c>
      <c r="E6" s="5">
        <f t="shared" si="3"/>
        <v>4100000</v>
      </c>
      <c r="F6" s="15">
        <f t="shared" si="4"/>
        <v>12733</v>
      </c>
      <c r="G6" s="10">
        <f t="shared" si="5"/>
        <v>11575</v>
      </c>
      <c r="H6" s="10">
        <f t="shared" si="6"/>
        <v>9646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322</v>
      </c>
      <c r="R6" s="2">
        <v>4100000</v>
      </c>
      <c r="S6" s="8"/>
      <c r="T6" s="8"/>
    </row>
    <row r="7" spans="1:20" x14ac:dyDescent="0.25">
      <c r="A7" s="4">
        <f t="shared" si="0"/>
        <v>0</v>
      </c>
      <c r="B7" s="4">
        <f t="shared" si="1"/>
        <v>316</v>
      </c>
      <c r="C7" s="4">
        <f t="shared" si="9"/>
        <v>347.6</v>
      </c>
      <c r="D7" s="4">
        <f t="shared" si="2"/>
        <v>417.12</v>
      </c>
      <c r="E7" s="5">
        <f t="shared" si="3"/>
        <v>4050000</v>
      </c>
      <c r="F7" s="15">
        <f t="shared" si="4"/>
        <v>12816</v>
      </c>
      <c r="G7" s="10">
        <f t="shared" si="5"/>
        <v>11651</v>
      </c>
      <c r="H7" s="10">
        <f t="shared" si="6"/>
        <v>9709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316</v>
      </c>
      <c r="R7" s="2">
        <v>4050000</v>
      </c>
      <c r="S7" s="8"/>
      <c r="T7" s="8"/>
    </row>
    <row r="8" spans="1:20" x14ac:dyDescent="0.25">
      <c r="A8" s="4">
        <f t="shared" si="0"/>
        <v>0</v>
      </c>
      <c r="B8" s="4">
        <f t="shared" si="1"/>
        <v>321.95123999999998</v>
      </c>
      <c r="C8" s="4">
        <f t="shared" si="9"/>
        <v>354.14636400000001</v>
      </c>
      <c r="D8" s="4">
        <f t="shared" si="2"/>
        <v>424.97563680000002</v>
      </c>
      <c r="E8" s="5">
        <f t="shared" si="3"/>
        <v>3635234</v>
      </c>
      <c r="F8" s="15">
        <f t="shared" si="4"/>
        <v>11291</v>
      </c>
      <c r="G8" s="10">
        <f t="shared" si="5"/>
        <v>10265</v>
      </c>
      <c r="H8" s="10">
        <f t="shared" si="6"/>
        <v>8554</v>
      </c>
      <c r="I8" s="4" t="e">
        <f>#REF!</f>
        <v>#REF!</v>
      </c>
      <c r="J8" s="4" t="str">
        <f t="shared" si="7"/>
        <v>07.02.2025</v>
      </c>
      <c r="O8">
        <v>0</v>
      </c>
      <c r="P8">
        <f t="shared" ref="P8:P12" si="10">O8/1.2</f>
        <v>0</v>
      </c>
      <c r="Q8">
        <f>29.91*10.764</f>
        <v>321.95123999999998</v>
      </c>
      <c r="R8" s="2">
        <f>3449734+155500+30000</f>
        <v>3635234</v>
      </c>
      <c r="S8" s="8" t="s">
        <v>20</v>
      </c>
      <c r="T8" s="8"/>
    </row>
    <row r="9" spans="1:20" x14ac:dyDescent="0.25">
      <c r="A9" s="4">
        <f t="shared" si="0"/>
        <v>0</v>
      </c>
      <c r="B9" s="4">
        <f t="shared" si="1"/>
        <v>321.95123999999998</v>
      </c>
      <c r="C9" s="4">
        <f t="shared" si="9"/>
        <v>354.14636400000001</v>
      </c>
      <c r="D9" s="4">
        <f t="shared" si="2"/>
        <v>424.97563680000002</v>
      </c>
      <c r="E9" s="5">
        <f t="shared" si="3"/>
        <v>3723402</v>
      </c>
      <c r="F9" s="15">
        <f t="shared" si="4"/>
        <v>11565</v>
      </c>
      <c r="G9" s="10">
        <f t="shared" si="5"/>
        <v>10514</v>
      </c>
      <c r="H9" s="10">
        <f t="shared" si="6"/>
        <v>8761</v>
      </c>
      <c r="I9" s="4" t="e">
        <f>#REF!</f>
        <v>#REF!</v>
      </c>
      <c r="J9" s="4" t="str">
        <f t="shared" si="7"/>
        <v>25.01.25</v>
      </c>
      <c r="O9">
        <v>0</v>
      </c>
      <c r="P9">
        <f t="shared" si="10"/>
        <v>0</v>
      </c>
      <c r="Q9">
        <f>29.91*10.764</f>
        <v>321.95123999999998</v>
      </c>
      <c r="R9" s="2">
        <f>3533902+159500+30000</f>
        <v>3723402</v>
      </c>
      <c r="S9" s="8" t="s">
        <v>21</v>
      </c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10"/>
        <v>0</v>
      </c>
      <c r="Q10">
        <f>P10/1.1</f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10"/>
        <v>0</v>
      </c>
      <c r="Q11">
        <f t="shared" ref="Q11:Q15" si="11">P11/1.1</f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0"/>
        <v>0</v>
      </c>
      <c r="Q12">
        <f t="shared" si="11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2">O13/1.2</f>
        <v>0</v>
      </c>
      <c r="Q13">
        <f t="shared" si="11"/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si="11"/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11"/>
        <v>0</v>
      </c>
      <c r="R15" s="2">
        <v>0</v>
      </c>
      <c r="S15" s="8"/>
      <c r="T15" s="8"/>
    </row>
    <row r="17" spans="7:24" x14ac:dyDescent="0.25">
      <c r="H17" t="s">
        <v>17</v>
      </c>
    </row>
    <row r="19" spans="7:24" x14ac:dyDescent="0.25">
      <c r="H19" t="s">
        <v>22</v>
      </c>
      <c r="I19">
        <v>322</v>
      </c>
      <c r="J19">
        <f>29.91*10.764</f>
        <v>321.95123999999998</v>
      </c>
    </row>
    <row r="20" spans="7:24" x14ac:dyDescent="0.25">
      <c r="H20" t="s">
        <v>18</v>
      </c>
      <c r="I20">
        <v>12000</v>
      </c>
    </row>
    <row r="21" spans="7:24" x14ac:dyDescent="0.25">
      <c r="H21" t="s">
        <v>19</v>
      </c>
      <c r="I21">
        <f>I20*I19</f>
        <v>3864000</v>
      </c>
    </row>
    <row r="22" spans="7:24" x14ac:dyDescent="0.25">
      <c r="G22" s="6"/>
      <c r="H22" s="6"/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I26" t="s">
        <v>13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I27" t="s">
        <v>14</v>
      </c>
      <c r="J27">
        <v>3367165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I28" t="s">
        <v>15</v>
      </c>
      <c r="J28">
        <v>152000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I29" t="s">
        <v>16</v>
      </c>
      <c r="J29">
        <v>30000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J30">
        <f>SUM(J27:J29)</f>
        <v>3549165</v>
      </c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4" workbookViewId="0">
      <selection activeCell="C3" sqref="C3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2025-02-10T11:47:58Z</dcterms:modified>
</cp:coreProperties>
</file>