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Veera Desai Road Andheri (West)\Narana Ram\"/>
    </mc:Choice>
  </mc:AlternateContent>
  <xr:revisionPtr revIDLastSave="0" documentId="13_ncr:1_{3041F88D-BA12-403D-9400-FE983EE72F4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R7" i="4" l="1"/>
  <c r="Q7" i="4"/>
  <c r="R6" i="4"/>
  <c r="Q6" i="4"/>
  <c r="R5" i="4"/>
  <c r="Q5" i="4"/>
  <c r="J20" i="4"/>
  <c r="J29" i="4"/>
  <c r="N18" i="4"/>
  <c r="P8" i="4" l="1"/>
  <c r="Q8" i="4" s="1"/>
  <c r="P7" i="4"/>
  <c r="P6" i="4"/>
  <c r="P5" i="4"/>
  <c r="P4" i="4"/>
  <c r="P3" i="4"/>
  <c r="P2" i="4"/>
  <c r="Q12" i="4" l="1"/>
  <c r="P12" i="4"/>
  <c r="P11" i="4"/>
  <c r="Q11" i="4" s="1"/>
  <c r="Q10" i="4"/>
  <c r="P10" i="4"/>
  <c r="P9" i="4"/>
  <c r="Q9" i="4" s="1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<sst xmlns="http://schemas.openxmlformats.org/spreadsheetml/2006/main" count="27" uniqueCount="24">
  <si>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</si>
  <si>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</si>
  <si>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</si>
  <si>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</si>
  <si>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</si>
  <si>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</si>
  <si>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</si>
  <si>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</si>
  <si>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</si>
  <si>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</si>
  <si>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</si>
  <si>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</si>
  <si>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</si>
  <si>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 Flat No. 2108, Basement Floor, Building No 2, Ramdev Ritu heights , Ghodbander Mira road , Mira road (East)</t>
  </si>
  <si>
    <t>rera ca</t>
  </si>
  <si>
    <t>rate</t>
  </si>
  <si>
    <t>fmv</t>
  </si>
  <si>
    <t>agreement  - 20.02.24</t>
  </si>
  <si>
    <t>av</t>
  </si>
  <si>
    <t>sd</t>
  </si>
  <si>
    <t>rd</t>
  </si>
  <si>
    <t>04.7.24</t>
  </si>
  <si>
    <t>30.05.24</t>
  </si>
  <si>
    <t>26.12.23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</si>
</sst>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429876</xdr:colOff>
      <xdr:row>47</xdr:row>
      <xdr:rowOff>163133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EBC07-9860-44C7-9AE3-0598DD7E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64276" cy="865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105981</xdr:colOff>
      <xdr:row>50</xdr:row>
      <xdr:rowOff>153591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E8911A-7C19-489F-8977-C39603A7A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40381" cy="8535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410823</xdr:colOff>
      <xdr:row>46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7501B-6CF2-4084-AF9D-65CAD7F43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45223" cy="8592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931974-D732-471C-AA96-DC6D3027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929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12</xdr:col>
      <xdr:colOff>238125</xdr:colOff>
      <xdr:row>53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E8E59B-B60F-4926-B72F-75285DEC9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553325" cy="8782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18</xdr:col>
      <xdr:colOff>238125</xdr:colOff>
      <xdr:row>44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28403-5496-44ED-9119-6178A0BDA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553325" cy="838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D1" zoomScaleNormal="100" workbookViewId="0">
      <selection activeCell="N25" sqref="N2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480</v>
      </c>
      <c r="C2" s="4">
        <f>B2*1.2</f>
        <v>576</v>
      </c>
      <c r="D2" s="4">
        <f t="shared" ref="D2:D13" si="2">C2*1.2</f>
        <v>691.19999999999993</v>
      </c>
      <c r="E2" s="5">
        <f t="shared" ref="E2:E13" si="3">R2</f>
        <v>6410000</v>
      </c>
      <c r="F2" s="10">
        <f t="shared" ref="F2:F13" si="4">ROUND((E2/B2),0)</f>
        <v>13354</v>
      </c>
      <c r="G2" s="10">
        <f t="shared" ref="G2:G13" si="5">ROUND((E2/C2),0)</f>
        <v>11128</v>
      </c>
      <c r="H2" s="10">
        <f t="shared" ref="H2:H13" si="6">ROUND((E2/D2),0)</f>
        <v>9274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8" si="8">O2/1.2</f>
        <v>0</v>
      </c>
      <c r="Q2">
        <v>480</v>
      </c>
      <c r="R2" s="2">
        <v>6410000</v>
      </c>
      <c r="S2" s="8"/>
      <c r="T2" s="8"/>
    </row>
    <row r="3" spans="1:20" x14ac:dyDescent="0.25">
      <c r="A3" s="4">
        <f t="shared" si="0"/>
        <v>0</v>
      </c>
      <c r="B3" s="4">
        <f t="shared" si="1"/>
        <v>450</v>
      </c>
      <c r="C3" s="4">
        <f t="shared" ref="C3:C15" si="9">B3*1.2</f>
        <v>540</v>
      </c>
      <c r="D3" s="4">
        <f t="shared" si="2"/>
        <v>648</v>
      </c>
      <c r="E3" s="5">
        <f t="shared" si="3"/>
        <v>6880000</v>
      </c>
      <c r="F3" s="10">
        <f t="shared" si="4"/>
        <v>15289</v>
      </c>
      <c r="G3" s="15">
        <f t="shared" si="5"/>
        <v>12741</v>
      </c>
      <c r="H3" s="10">
        <f t="shared" si="6"/>
        <v>10617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450</v>
      </c>
      <c r="R3" s="2">
        <v>6880000</v>
      </c>
      <c r="S3" s="8"/>
      <c r="T3" s="8"/>
    </row>
    <row r="4" spans="1:20" x14ac:dyDescent="0.25">
      <c r="A4" s="4">
        <f t="shared" si="0"/>
        <v>0</v>
      </c>
      <c r="B4" s="4">
        <f t="shared" si="1"/>
        <v>460</v>
      </c>
      <c r="C4" s="4">
        <f t="shared" si="9"/>
        <v>552</v>
      </c>
      <c r="D4" s="4">
        <f t="shared" si="2"/>
        <v>662.4</v>
      </c>
      <c r="E4" s="5">
        <f t="shared" si="3"/>
        <v>6800000</v>
      </c>
      <c r="F4" s="10">
        <f t="shared" si="4"/>
        <v>14783</v>
      </c>
      <c r="G4" s="15">
        <f t="shared" si="5"/>
        <v>12319</v>
      </c>
      <c r="H4" s="10">
        <f t="shared" si="6"/>
        <v>10266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460</v>
      </c>
      <c r="R4" s="2">
        <v>6800000</v>
      </c>
      <c r="S4" s="8"/>
      <c r="T4" s="8"/>
    </row>
    <row r="5" spans="1:20" x14ac:dyDescent="0.25">
      <c r="A5" s="4">
        <f t="shared" si="0"/>
        <v>0</v>
      </c>
      <c r="B5" s="4">
        <f t="shared" si="1"/>
        <v>438.20243999999991</v>
      </c>
      <c r="C5" s="4">
        <f t="shared" si="9"/>
        <v>525.84292799999992</v>
      </c>
      <c r="D5" s="4">
        <f t="shared" si="2"/>
        <v>631.01151359999983</v>
      </c>
      <c r="E5" s="5">
        <f t="shared" si="3"/>
        <v>5277000</v>
      </c>
      <c r="F5" s="10">
        <f t="shared" si="4"/>
        <v>12042</v>
      </c>
      <c r="G5" s="10">
        <f t="shared" si="5"/>
        <v>10035</v>
      </c>
      <c r="H5" s="10">
        <f t="shared" si="6"/>
        <v>8363</v>
      </c>
      <c r="I5" s="4" t="e">
        <f>#REF!</f>
        <v>#REF!</v>
      </c>
      <c r="J5" s="4" t="str">
        <f t="shared" si="7"/>
        <v>04.7.24</v>
      </c>
      <c r="O5">
        <v>0</v>
      </c>
      <c r="P5">
        <f t="shared" si="8"/>
        <v>0</v>
      </c>
      <c r="Q5">
        <f>(36.8+3.91)*10.764</f>
        <v>438.20243999999991</v>
      </c>
      <c r="R5" s="2">
        <f>4950000+297000+30000</f>
        <v>5277000</v>
      </c>
      <c r="S5" s="8" t="s">
        <v>21</v>
      </c>
      <c r="T5" s="8"/>
    </row>
    <row r="6" spans="1:20" x14ac:dyDescent="0.25">
      <c r="A6" s="4">
        <f t="shared" si="0"/>
        <v>0</v>
      </c>
      <c r="B6" s="4">
        <f t="shared" si="1"/>
        <v>401.82011999999997</v>
      </c>
      <c r="C6" s="4">
        <f t="shared" si="9"/>
        <v>482.18414399999995</v>
      </c>
      <c r="D6" s="4">
        <f t="shared" si="2"/>
        <v>578.62097279999989</v>
      </c>
      <c r="E6" s="5">
        <f t="shared" si="3"/>
        <v>5754000</v>
      </c>
      <c r="F6" s="10">
        <f t="shared" si="4"/>
        <v>14320</v>
      </c>
      <c r="G6" s="15">
        <f t="shared" si="5"/>
        <v>11933</v>
      </c>
      <c r="H6" s="10">
        <f t="shared" si="6"/>
        <v>9944</v>
      </c>
      <c r="I6" s="4" t="e">
        <f>#REF!</f>
        <v>#REF!</v>
      </c>
      <c r="J6" s="4" t="str">
        <f t="shared" si="7"/>
        <v>30.05.24</v>
      </c>
      <c r="O6">
        <v>0</v>
      </c>
      <c r="P6">
        <f t="shared" si="8"/>
        <v>0</v>
      </c>
      <c r="Q6">
        <f>37.33*10.764</f>
        <v>401.82011999999997</v>
      </c>
      <c r="R6" s="2">
        <f>5400000+324000+30000</f>
        <v>5754000</v>
      </c>
      <c r="S6" s="8" t="s">
        <v>22</v>
      </c>
      <c r="T6" s="8"/>
    </row>
    <row r="7" spans="1:20" x14ac:dyDescent="0.25">
      <c r="A7" s="4">
        <f t="shared" si="0"/>
        <v>0</v>
      </c>
      <c r="B7" s="4">
        <f t="shared" si="1"/>
        <v>401.82011999999997</v>
      </c>
      <c r="C7" s="4">
        <f t="shared" si="9"/>
        <v>482.18414399999995</v>
      </c>
      <c r="D7" s="4">
        <f t="shared" si="2"/>
        <v>578.62097279999989</v>
      </c>
      <c r="E7" s="5">
        <f t="shared" si="3"/>
        <v>5326600</v>
      </c>
      <c r="F7" s="10">
        <f t="shared" si="4"/>
        <v>13256</v>
      </c>
      <c r="G7" s="15">
        <f t="shared" si="5"/>
        <v>11047</v>
      </c>
      <c r="H7" s="10">
        <f t="shared" si="6"/>
        <v>9206</v>
      </c>
      <c r="I7" s="4" t="e">
        <f>#REF!</f>
        <v>#REF!</v>
      </c>
      <c r="J7" s="4" t="str">
        <f t="shared" si="7"/>
        <v>26.12.23</v>
      </c>
      <c r="O7">
        <v>0</v>
      </c>
      <c r="P7">
        <f t="shared" si="8"/>
        <v>0</v>
      </c>
      <c r="Q7">
        <f>37.33*10.764</f>
        <v>401.82011999999997</v>
      </c>
      <c r="R7" s="2">
        <f>4950000+346600+30000</f>
        <v>5326600</v>
      </c>
      <c r="S7" s="8" t="s">
        <v>23</v>
      </c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ref="Q2:Q8" si="10">P8/1.2</f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ref="P9:P12" si="11">O9/1.2</f>
        <v>0</v>
      </c>
      <c r="Q9">
        <f t="shared" ref="Q9:Q12" si="12">P9/1.2</f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1"/>
        <v>0</v>
      </c>
      <c r="Q10">
        <f t="shared" si="12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1"/>
        <v>0</v>
      </c>
      <c r="Q11">
        <f t="shared" si="12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3">O13/1.2</f>
        <v>0</v>
      </c>
      <c r="Q13">
        <f t="shared" ref="Q13" si="14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5">C14*1.2</f>
        <v>0</v>
      </c>
      <c r="E14" s="5">
        <f t="shared" ref="E14:E15" si="16">R14</f>
        <v>0</v>
      </c>
      <c r="F14" s="10" t="e">
        <f t="shared" ref="F14:F15" si="17">ROUND((E14/B14),0)</f>
        <v>#DIV/0!</v>
      </c>
      <c r="G14" s="10" t="e">
        <f t="shared" ref="G14:G15" si="18">ROUND((E14/C14),0)</f>
        <v>#DIV/0!</v>
      </c>
      <c r="H14" s="4" t="e">
        <f t="shared" ref="H14:H15" si="19">ROUND((E14/D14),0)</f>
        <v>#DIV/0!</v>
      </c>
      <c r="I14" s="4" t="e">
        <f>#REF!</f>
        <v>#REF!</v>
      </c>
      <c r="J14" s="4">
        <f t="shared" ref="J14:J15" si="20">S14</f>
        <v>0</v>
      </c>
      <c r="O14">
        <v>0</v>
      </c>
      <c r="P14">
        <f t="shared" ref="P14:P15" si="21">O14/1.2</f>
        <v>0</v>
      </c>
      <c r="Q14">
        <f t="shared" ref="Q14:Q15" si="22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5"/>
        <v>0</v>
      </c>
      <c r="E15" s="5">
        <f t="shared" si="16"/>
        <v>0</v>
      </c>
      <c r="F15" s="10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 t="e">
        <f>#REF!</f>
        <v>#REF!</v>
      </c>
      <c r="J15" s="4">
        <f t="shared" si="20"/>
        <v>0</v>
      </c>
      <c r="O15">
        <v>0</v>
      </c>
      <c r="P15">
        <f t="shared" si="21"/>
        <v>0</v>
      </c>
      <c r="Q15">
        <f t="shared" si="22"/>
        <v>0</v>
      </c>
      <c r="R15" s="2">
        <v>0</v>
      </c>
      <c r="S15" s="8"/>
      <c r="T15" s="8"/>
    </row>
    <row r="17" spans="7:24" x14ac:dyDescent="0.25">
      <c r="I17" t="s">
        <v>13</v>
      </c>
    </row>
    <row r="18" spans="7:24" x14ac:dyDescent="0.25">
      <c r="I18" t="s">
        <v>14</v>
      </c>
      <c r="J18">
        <v>402</v>
      </c>
      <c r="N18">
        <f>37.33*10.764</f>
        <v>401.82011999999997</v>
      </c>
    </row>
    <row r="19" spans="7:24" x14ac:dyDescent="0.25">
      <c r="I19" t="s">
        <v>15</v>
      </c>
      <c r="J19">
        <v>14500</v>
      </c>
    </row>
    <row r="20" spans="7:24" x14ac:dyDescent="0.25">
      <c r="I20" t="s">
        <v>16</v>
      </c>
      <c r="J20">
        <f>J19*J18</f>
        <v>5829000</v>
      </c>
    </row>
    <row r="22" spans="7:24" x14ac:dyDescent="0.25">
      <c r="G22" s="6"/>
      <c r="H22" s="6"/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I25" t="s">
        <v>17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I26" t="s">
        <v>18</v>
      </c>
      <c r="J26">
        <v>4950000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I27" t="s">
        <v>19</v>
      </c>
      <c r="J27">
        <v>346500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I28" t="s">
        <v>20</v>
      </c>
      <c r="J28">
        <v>30000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J29">
        <f>SUM(J26:J28)</f>
        <v>5326500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34" sqref="J3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2025-02-10T10:36:36Z</dcterms:modified>
</cp:coreProperties>
</file>