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Satish Waghchure\"/>
    </mc:Choice>
  </mc:AlternateContent>
  <bookViews>
    <workbookView xWindow="-120" yWindow="-120" windowWidth="20730" windowHeight="11160" tabRatio="932" activeTab="1"/>
  </bookViews>
  <sheets>
    <sheet name="Depreciation" sheetId="25" r:id="rId1"/>
    <sheet name="Calculation" sheetId="23" r:id="rId2"/>
    <sheet name="20-20" sheetId="4" r:id="rId3"/>
    <sheet name="IGR" sheetId="31" r:id="rId4"/>
    <sheet name="Sheet7" sheetId="35" r:id="rId5"/>
    <sheet name="Sheet9" sheetId="37" r:id="rId6"/>
    <sheet name="Sheet10" sheetId="38" r:id="rId7"/>
  </sheets>
  <calcPr calcId="152511"/>
</workbook>
</file>

<file path=xl/calcChain.xml><?xml version="1.0" encoding="utf-8"?>
<calcChain xmlns="http://schemas.openxmlformats.org/spreadsheetml/2006/main">
  <c r="C17" i="25" l="1"/>
  <c r="F17" i="23" l="1"/>
  <c r="P9" i="4"/>
  <c r="Q9" i="4" s="1"/>
  <c r="B9" i="4" s="1"/>
  <c r="J9" i="4"/>
  <c r="I9" i="4"/>
  <c r="E9" i="4"/>
  <c r="A9" i="4"/>
  <c r="Q8" i="4"/>
  <c r="B8" i="4" s="1"/>
  <c r="J8" i="4"/>
  <c r="I8" i="4"/>
  <c r="E8" i="4"/>
  <c r="A8" i="4"/>
  <c r="P7" i="4"/>
  <c r="Q7" i="4" s="1"/>
  <c r="B7" i="4" s="1"/>
  <c r="J7" i="4"/>
  <c r="I7" i="4"/>
  <c r="E7" i="4"/>
  <c r="A7" i="4"/>
  <c r="Q4" i="4"/>
  <c r="B4" i="4" s="1"/>
  <c r="C4" i="4" s="1"/>
  <c r="D4" i="4" s="1"/>
  <c r="J4" i="4"/>
  <c r="I4" i="4"/>
  <c r="E4" i="4"/>
  <c r="A4" i="4"/>
  <c r="Q3" i="4"/>
  <c r="J3" i="4"/>
  <c r="I3" i="4"/>
  <c r="E3" i="4"/>
  <c r="B3" i="4"/>
  <c r="C3" i="4" s="1"/>
  <c r="D3" i="4" s="1"/>
  <c r="A3" i="4"/>
  <c r="J2" i="4"/>
  <c r="I2" i="4"/>
  <c r="E2" i="4"/>
  <c r="B2" i="4"/>
  <c r="C2" i="4" s="1"/>
  <c r="D2" i="4" s="1"/>
  <c r="A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G3" i="4" l="1"/>
  <c r="G2" i="4"/>
  <c r="F9" i="4"/>
  <c r="C9" i="4"/>
  <c r="F8" i="4"/>
  <c r="C8" i="4"/>
  <c r="F7" i="4"/>
  <c r="C7" i="4"/>
  <c r="G4" i="4"/>
  <c r="F3" i="4"/>
  <c r="F2" i="4"/>
  <c r="F4" i="4"/>
  <c r="H2" i="4"/>
  <c r="H3" i="4"/>
  <c r="H4" i="4"/>
  <c r="F11" i="4"/>
  <c r="C11" i="4"/>
  <c r="F10" i="4"/>
  <c r="C10" i="4"/>
  <c r="P6" i="4"/>
  <c r="Q6" i="4" s="1"/>
  <c r="B6" i="4" s="1"/>
  <c r="J6" i="4"/>
  <c r="I6" i="4"/>
  <c r="E6" i="4"/>
  <c r="A6" i="4"/>
  <c r="B5" i="4"/>
  <c r="J5" i="4"/>
  <c r="I5" i="4"/>
  <c r="E5" i="4"/>
  <c r="A5" i="4"/>
  <c r="D8" i="4" l="1"/>
  <c r="H8" i="4" s="1"/>
  <c r="G8" i="4"/>
  <c r="D7" i="4"/>
  <c r="H7" i="4" s="1"/>
  <c r="G7" i="4"/>
  <c r="D9" i="4"/>
  <c r="H9" i="4" s="1"/>
  <c r="G9" i="4"/>
  <c r="G10" i="4"/>
  <c r="D10" i="4"/>
  <c r="H10" i="4" s="1"/>
  <c r="D11" i="4"/>
  <c r="H11" i="4" s="1"/>
  <c r="G11" i="4"/>
  <c r="F5" i="4"/>
  <c r="C5" i="4"/>
  <c r="F6" i="4"/>
  <c r="C6" i="4"/>
  <c r="G5" i="4" l="1"/>
  <c r="D5" i="4"/>
  <c r="H5" i="4" s="1"/>
  <c r="G6" i="4"/>
  <c r="D6" i="4"/>
  <c r="H6" i="4" s="1"/>
  <c r="P12" i="4"/>
  <c r="Q12" i="4" s="1"/>
  <c r="B12" i="4" s="1"/>
  <c r="J12" i="4"/>
  <c r="I12" i="4"/>
  <c r="E12" i="4"/>
  <c r="A12" i="4"/>
  <c r="F12" i="4" l="1"/>
  <c r="C12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D12" i="4" l="1"/>
  <c r="H12" i="4" s="1"/>
  <c r="G12" i="4"/>
  <c r="F15" i="4"/>
  <c r="C15" i="4"/>
  <c r="F14" i="4"/>
  <c r="C14" i="4"/>
  <c r="F13" i="4"/>
  <c r="C13" i="4"/>
  <c r="I23" i="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D13" i="4"/>
  <c r="H13" i="4" s="1"/>
  <c r="G13" i="4"/>
  <c r="D9" i="25"/>
  <c r="C10" i="25" s="1"/>
  <c r="E10" i="25" s="1"/>
  <c r="E5" i="25"/>
  <c r="P19" i="4" l="1"/>
  <c r="Q19" i="4" s="1"/>
  <c r="D23" i="23"/>
  <c r="C5" i="23"/>
  <c r="G31" i="4" l="1"/>
  <c r="H32" i="4" l="1"/>
  <c r="I31" i="4"/>
  <c r="G34" i="4"/>
  <c r="G36" i="4" l="1"/>
  <c r="H34" i="4"/>
  <c r="G35" i="4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<sst xmlns="http://schemas.openxmlformats.org/spreadsheetml/2006/main" count="88" uniqueCount="73">
  <si>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</si>
  <si>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</si>
  <si>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</si>
  <si>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</si>
  <si>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</si>
  <si>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</si>
  <si>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</si>
  <si>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</si>
  <si>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</si>
  <si>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</si>
  <si>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</si>
  <si>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</si>
  <si>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</si>
  <si>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</si>
  <si>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</si>
  <si>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</si>
  <si>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</si>
  <si>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</si>
  <si>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</si>
  <si>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</si>
  <si>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</si>
  <si>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</si>
  <si>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</si>
  <si>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</si>
  <si>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</si>
  <si>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</si>
  <si>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</si>
  <si>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</si>
  <si>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</si>
  <si>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</si>
  <si>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</si>
  <si>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</si>
  <si>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</si>
  <si>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</si>
  <si>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</si>
  <si>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</si>
  <si>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</si>
  <si>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</si>
  <si>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</si>
  <si>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</si>
  <si>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</si>
  <si>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</si>
  <si>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</si>
  <si>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</si>
  <si>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</si>
  <si>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</si>
  <si>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</si>
  <si>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</si>
  <si>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</si>
  <si>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</si>
  <si>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</si>
  <si>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</si>
  <si>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</si>
  <si>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</si>
  <si>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</si>
  <si>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</si>
  <si>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</si>
  <si>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</si>
  <si>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</si>
  <si>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</si>
  <si>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</si>
  <si>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</si>
  <si>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</si>
  <si>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</si>
  <si>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</si>
  <si>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</si>
  <si>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</si>
  <si>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CA</t>
  </si>
  <si>
    <t>Total CA</t>
  </si>
  <si>
    <t xml:space="preserve">As per Agreement  dated </t>
  </si>
  <si>
    <t>rate on CA</t>
  </si>
  <si>
    <t>BAL</t>
  </si>
  <si>
    <t>6st floor-2BHK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</si>
</sst>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43" fontId="5" fillId="0" borderId="0" xfId="1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43" fontId="6" fillId="0" borderId="0" xfId="0" applyNumberFormat="1" applyFont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43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8" xfId="0" applyBorder="1"/>
    <xf numFmtId="0" fontId="2" fillId="0" borderId="8" xfId="0" applyFont="1" applyBorder="1"/>
    <xf numFmtId="43" fontId="0" fillId="0" borderId="8" xfId="1" applyFont="1" applyBorder="1"/>
    <xf numFmtId="164" fontId="0" fillId="0" borderId="0" xfId="0" applyNumberFormat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3" fillId="0" borderId="8" xfId="1" applyFont="1" applyBorder="1"/>
    <xf numFmtId="14" fontId="0" fillId="0" borderId="0" xfId="0" applyNumberFormat="1"/>
    <xf numFmtId="0" fontId="9" fillId="0" borderId="0" xfId="0" applyFont="1"/>
    <xf numFmtId="165" fontId="0" fillId="0" borderId="0" xfId="1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2" fillId="0" borderId="0" xfId="1" applyFont="1" applyFill="1" applyBorder="1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13" xfId="0" applyBorder="1"/>
    <xf numFmtId="0" fontId="12" fillId="0" borderId="13" xfId="0" applyFont="1" applyBorder="1" applyAlignment="1">
      <alignment wrapText="1"/>
    </xf>
    <xf numFmtId="0" fontId="0" fillId="0" borderId="14" xfId="0" applyBorder="1"/>
    <xf numFmtId="0" fontId="12" fillId="0" borderId="9" xfId="0" applyFont="1" applyBorder="1"/>
    <xf numFmtId="0" fontId="0" fillId="0" borderId="15" xfId="0" applyBorder="1"/>
    <xf numFmtId="0" fontId="0" fillId="0" borderId="10" xfId="0" applyBorder="1"/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2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3" fillId="0" borderId="8" xfId="0" applyFont="1" applyBorder="1"/>
    <xf numFmtId="165" fontId="0" fillId="2" borderId="8" xfId="0" applyNumberFormat="1" applyFill="1" applyBorder="1"/>
    <xf numFmtId="0" fontId="12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1" fontId="2" fillId="0" borderId="0" xfId="0" applyNumberFormat="1" applyFont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161143</xdr:colOff>
      <xdr:row>32</xdr:row>
      <xdr:rowOff>37333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9E244CC-7426-BCE5-6C88-5046CC5A2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57143" cy="61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556926</xdr:colOff>
      <xdr:row>31</xdr:row>
      <xdr:rowOff>189738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B2DCF24-A562-4894-9A8A-051AE0C15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48926" cy="60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103162</xdr:colOff>
      <xdr:row>30</xdr:row>
      <xdr:rowOff>113571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4762" cy="5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31</xdr:row>
      <xdr:rowOff>161167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2F8C3E1-00BC-30EF-943A-EF2305263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6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59"/>
      <c r="H1" s="59"/>
    </row>
    <row r="2" spans="2:17" ht="15.75" thickBot="1">
      <c r="D2">
        <f>40700*0.05</f>
        <v>2035</v>
      </c>
      <c r="E2" s="46">
        <f>C3+D2</f>
        <v>36235</v>
      </c>
      <c r="G2" s="97" t="s">
        <v>55</v>
      </c>
      <c r="H2" s="98"/>
    </row>
    <row r="3" spans="2:17" ht="15.75" thickBot="1">
      <c r="B3" s="37" t="s">
        <v>38</v>
      </c>
      <c r="C3" s="39">
        <v>34200</v>
      </c>
      <c r="D3" s="37"/>
      <c r="E3" s="37"/>
      <c r="F3" s="37"/>
      <c r="G3" s="60" t="s">
        <v>56</v>
      </c>
      <c r="H3" s="61" t="s">
        <v>57</v>
      </c>
      <c r="I3" s="62"/>
      <c r="K3" s="63" t="s">
        <v>58</v>
      </c>
      <c r="L3" s="64"/>
      <c r="N3" s="65" t="s">
        <v>59</v>
      </c>
      <c r="O3" s="66"/>
      <c r="P3" s="66"/>
      <c r="Q3" s="67"/>
    </row>
    <row r="4" spans="2:17" ht="27" thickBot="1">
      <c r="B4" s="37" t="s">
        <v>39</v>
      </c>
      <c r="C4" s="39">
        <v>0</v>
      </c>
      <c r="D4" s="37"/>
      <c r="E4" s="37"/>
      <c r="F4" s="37"/>
      <c r="G4" s="68">
        <v>1</v>
      </c>
      <c r="H4" s="69">
        <v>0</v>
      </c>
      <c r="I4" s="70">
        <v>100</v>
      </c>
      <c r="K4" s="71" t="s">
        <v>29</v>
      </c>
      <c r="L4" s="72" t="s">
        <v>30</v>
      </c>
      <c r="N4" s="60" t="s">
        <v>56</v>
      </c>
      <c r="O4" s="73" t="s">
        <v>57</v>
      </c>
      <c r="P4" s="74"/>
    </row>
    <row r="5" spans="2:17" ht="15.75" thickBot="1">
      <c r="B5" s="37" t="s">
        <v>60</v>
      </c>
      <c r="C5" s="41">
        <f>C3+C4</f>
        <v>34200</v>
      </c>
      <c r="D5" s="42" t="s">
        <v>40</v>
      </c>
      <c r="E5" s="43">
        <f>ROUND(C5/10.764,0)</f>
        <v>3177</v>
      </c>
      <c r="F5" s="42" t="s">
        <v>41</v>
      </c>
      <c r="G5" s="68">
        <v>2</v>
      </c>
      <c r="H5" s="69">
        <v>0</v>
      </c>
      <c r="I5" s="70">
        <v>100</v>
      </c>
      <c r="K5" s="70">
        <v>2554.8123374210331</v>
      </c>
      <c r="L5" s="75">
        <v>2248.2348569305091</v>
      </c>
      <c r="N5" s="68">
        <v>1</v>
      </c>
      <c r="O5" s="76">
        <v>0</v>
      </c>
      <c r="P5" s="70">
        <v>100</v>
      </c>
    </row>
    <row r="6" spans="2:17" ht="15.75" thickBot="1">
      <c r="B6" s="37" t="s">
        <v>61</v>
      </c>
      <c r="C6" s="39">
        <v>10000</v>
      </c>
      <c r="D6" s="37"/>
      <c r="E6" s="37"/>
      <c r="F6" s="37"/>
      <c r="G6" s="68">
        <v>3</v>
      </c>
      <c r="H6" s="69">
        <v>5</v>
      </c>
      <c r="I6" s="70">
        <v>95</v>
      </c>
      <c r="K6" s="77" t="s">
        <v>2</v>
      </c>
      <c r="L6" s="78" t="s">
        <v>31</v>
      </c>
      <c r="N6" s="68">
        <v>2</v>
      </c>
      <c r="O6" s="76">
        <v>0</v>
      </c>
      <c r="P6" s="70">
        <v>100</v>
      </c>
    </row>
    <row r="7" spans="2:17" ht="15.75" thickBot="1">
      <c r="B7" s="37" t="s">
        <v>62</v>
      </c>
      <c r="C7" s="41">
        <f>C5-C6</f>
        <v>24200</v>
      </c>
      <c r="D7" s="37"/>
      <c r="E7" s="37"/>
      <c r="F7" s="37"/>
      <c r="G7" s="68">
        <v>4</v>
      </c>
      <c r="H7" s="69">
        <v>5</v>
      </c>
      <c r="I7" s="70">
        <v>95</v>
      </c>
      <c r="K7" s="70" t="s">
        <v>33</v>
      </c>
      <c r="L7" s="75" t="s">
        <v>34</v>
      </c>
      <c r="N7" s="68">
        <v>3</v>
      </c>
      <c r="O7" s="76">
        <v>5</v>
      </c>
      <c r="P7" s="70">
        <v>95</v>
      </c>
    </row>
    <row r="8" spans="2:17" ht="15.75" thickBot="1">
      <c r="B8" s="37" t="s">
        <v>63</v>
      </c>
      <c r="C8" s="79">
        <v>0</v>
      </c>
      <c r="D8" s="80">
        <f>1-C8</f>
        <v>1</v>
      </c>
      <c r="E8" s="37"/>
      <c r="F8" s="37"/>
      <c r="G8" s="68">
        <v>5</v>
      </c>
      <c r="H8" s="69">
        <v>5</v>
      </c>
      <c r="I8" s="70">
        <v>95</v>
      </c>
      <c r="K8" s="70"/>
      <c r="L8" s="75"/>
      <c r="N8" s="68">
        <v>4</v>
      </c>
      <c r="O8" s="76">
        <v>5</v>
      </c>
      <c r="P8" s="70">
        <v>95</v>
      </c>
    </row>
    <row r="9" spans="2:17" ht="15.75" thickBot="1">
      <c r="B9" s="44" t="s">
        <v>64</v>
      </c>
      <c r="D9" s="41">
        <f>ROUND(C7*D8,0)</f>
        <v>24200</v>
      </c>
      <c r="E9" s="37"/>
      <c r="F9" s="37"/>
      <c r="G9" s="68">
        <v>6</v>
      </c>
      <c r="H9" s="69">
        <v>6</v>
      </c>
      <c r="I9" s="70">
        <v>94</v>
      </c>
      <c r="K9" s="81" t="s">
        <v>32</v>
      </c>
      <c r="L9" s="82">
        <v>0.05</v>
      </c>
      <c r="N9" s="68">
        <v>5</v>
      </c>
      <c r="O9" s="76">
        <v>5</v>
      </c>
      <c r="P9" s="70">
        <v>95</v>
      </c>
    </row>
    <row r="10" spans="2:17" ht="15.75" thickBot="1">
      <c r="B10" s="37" t="s">
        <v>65</v>
      </c>
      <c r="C10" s="41">
        <f>C6+D9</f>
        <v>34200</v>
      </c>
      <c r="D10" s="42" t="s">
        <v>40</v>
      </c>
      <c r="E10" s="43">
        <f>ROUND(C10/10.764,0)</f>
        <v>3177</v>
      </c>
      <c r="F10" s="42" t="s">
        <v>41</v>
      </c>
      <c r="G10" s="68">
        <v>7</v>
      </c>
      <c r="H10" s="69">
        <v>7</v>
      </c>
      <c r="I10" s="70">
        <v>93</v>
      </c>
      <c r="K10" s="83" t="s">
        <v>35</v>
      </c>
      <c r="L10" s="82">
        <v>0.1</v>
      </c>
      <c r="N10" s="68">
        <v>6</v>
      </c>
      <c r="O10" s="76">
        <v>6.5</v>
      </c>
      <c r="P10" s="70">
        <f t="shared" ref="P10:P63" si="0">P9-1.5</f>
        <v>93.5</v>
      </c>
    </row>
    <row r="11" spans="2:17" ht="15.75" thickBot="1">
      <c r="C11" s="45"/>
      <c r="G11" s="68">
        <v>8</v>
      </c>
      <c r="H11" s="69">
        <v>8</v>
      </c>
      <c r="I11" s="70">
        <v>92</v>
      </c>
      <c r="K11" s="70" t="s">
        <v>36</v>
      </c>
      <c r="L11" s="82">
        <v>0.15</v>
      </c>
      <c r="N11" s="68">
        <v>7</v>
      </c>
      <c r="O11" s="76">
        <v>8</v>
      </c>
      <c r="P11" s="70">
        <f t="shared" si="0"/>
        <v>92</v>
      </c>
    </row>
    <row r="12" spans="2:17" ht="15.75" thickBot="1">
      <c r="B12" s="38" t="s">
        <v>42</v>
      </c>
      <c r="C12" s="47">
        <v>2025</v>
      </c>
      <c r="E12" s="46"/>
      <c r="G12" s="68">
        <v>9</v>
      </c>
      <c r="H12" s="69">
        <v>9</v>
      </c>
      <c r="I12" s="70">
        <v>91</v>
      </c>
      <c r="K12" s="84" t="s">
        <v>37</v>
      </c>
      <c r="L12" s="85">
        <v>0.2</v>
      </c>
      <c r="N12" s="68">
        <v>8</v>
      </c>
      <c r="O12" s="76">
        <v>9.5</v>
      </c>
      <c r="P12" s="70">
        <f t="shared" si="0"/>
        <v>90.5</v>
      </c>
    </row>
    <row r="13" spans="2:17" ht="15.75" thickBot="1">
      <c r="B13" s="38" t="s">
        <v>43</v>
      </c>
      <c r="C13" s="47">
        <v>2025</v>
      </c>
      <c r="D13" s="46"/>
      <c r="G13" s="68">
        <v>10</v>
      </c>
      <c r="H13" s="69">
        <v>10</v>
      </c>
      <c r="I13" s="70">
        <v>90</v>
      </c>
      <c r="K13" s="86"/>
      <c r="L13" s="87"/>
      <c r="N13" s="68">
        <v>9</v>
      </c>
      <c r="O13" s="76">
        <v>11</v>
      </c>
      <c r="P13" s="70">
        <f t="shared" si="0"/>
        <v>89</v>
      </c>
    </row>
    <row r="14" spans="2:17" ht="15.75" thickBot="1">
      <c r="B14" s="38" t="s">
        <v>44</v>
      </c>
      <c r="C14" s="47">
        <f>C12-C13</f>
        <v>0</v>
      </c>
      <c r="G14" s="68">
        <v>11</v>
      </c>
      <c r="H14" s="69">
        <v>11</v>
      </c>
      <c r="I14" s="70">
        <v>89</v>
      </c>
      <c r="K14" s="88"/>
      <c r="L14" s="89"/>
      <c r="N14" s="68">
        <v>10</v>
      </c>
      <c r="O14" s="76">
        <v>12.5</v>
      </c>
      <c r="P14" s="70">
        <f t="shared" si="0"/>
        <v>87.5</v>
      </c>
    </row>
    <row r="15" spans="2:17" ht="17.25" thickBot="1">
      <c r="B15" s="90" t="s">
        <v>66</v>
      </c>
      <c r="C15" s="38">
        <f>60-C14</f>
        <v>60</v>
      </c>
      <c r="G15" s="68">
        <v>12</v>
      </c>
      <c r="H15" s="69">
        <v>12</v>
      </c>
      <c r="I15" s="70">
        <v>88</v>
      </c>
      <c r="N15" s="68">
        <v>11</v>
      </c>
      <c r="O15" s="76">
        <v>14</v>
      </c>
      <c r="P15" s="70">
        <f t="shared" si="0"/>
        <v>86</v>
      </c>
    </row>
    <row r="16" spans="2:17" ht="15.75" thickBot="1">
      <c r="C16">
        <v>956</v>
      </c>
      <c r="E16" s="46"/>
      <c r="G16" s="68">
        <v>13</v>
      </c>
      <c r="H16" s="69">
        <v>13</v>
      </c>
      <c r="I16" s="70">
        <v>87</v>
      </c>
      <c r="J16" s="46"/>
      <c r="N16" s="68">
        <v>12</v>
      </c>
      <c r="O16" s="76">
        <v>15.5</v>
      </c>
      <c r="P16" s="70">
        <f t="shared" si="0"/>
        <v>84.5</v>
      </c>
    </row>
    <row r="17" spans="1:16" ht="15.75" thickBot="1">
      <c r="C17" s="46">
        <f>C16*E10</f>
        <v>3037212</v>
      </c>
      <c r="D17" s="6"/>
      <c r="G17" s="68">
        <v>14</v>
      </c>
      <c r="H17" s="69">
        <v>14</v>
      </c>
      <c r="I17" s="70">
        <v>86</v>
      </c>
      <c r="K17" s="46"/>
      <c r="L17" s="46"/>
      <c r="N17" s="68">
        <v>13</v>
      </c>
      <c r="O17" s="76">
        <v>17</v>
      </c>
      <c r="P17" s="70">
        <f t="shared" si="0"/>
        <v>83</v>
      </c>
    </row>
    <row r="18" spans="1:16" ht="15.75" thickBot="1">
      <c r="G18" s="68">
        <v>15</v>
      </c>
      <c r="H18" s="69">
        <v>15</v>
      </c>
      <c r="I18" s="70">
        <v>85</v>
      </c>
      <c r="J18" s="46"/>
      <c r="L18" s="46"/>
      <c r="N18" s="68">
        <v>14</v>
      </c>
      <c r="O18" s="76">
        <v>18.5</v>
      </c>
      <c r="P18" s="70">
        <f t="shared" si="0"/>
        <v>81.5</v>
      </c>
    </row>
    <row r="19" spans="1:16" ht="15.75" thickBot="1">
      <c r="B19" s="37"/>
      <c r="C19" s="39"/>
      <c r="D19" s="37"/>
      <c r="E19" s="37"/>
      <c r="F19" s="37"/>
      <c r="G19" s="68">
        <v>16</v>
      </c>
      <c r="H19" s="69">
        <v>16</v>
      </c>
      <c r="I19" s="70">
        <v>84</v>
      </c>
      <c r="N19" s="68">
        <v>15</v>
      </c>
      <c r="O19" s="76">
        <v>20</v>
      </c>
      <c r="P19" s="70">
        <f t="shared" si="0"/>
        <v>80</v>
      </c>
    </row>
    <row r="20" spans="1:16" ht="15.75" thickBot="1">
      <c r="B20" s="37"/>
      <c r="C20" s="39"/>
      <c r="D20" s="37"/>
      <c r="E20" s="37"/>
      <c r="F20" s="37"/>
      <c r="G20" s="68">
        <v>17</v>
      </c>
      <c r="H20" s="69">
        <v>17</v>
      </c>
      <c r="I20" s="70">
        <v>83</v>
      </c>
      <c r="N20" s="68">
        <v>16</v>
      </c>
      <c r="O20" s="76">
        <v>21.5</v>
      </c>
      <c r="P20" s="70">
        <f t="shared" si="0"/>
        <v>78.5</v>
      </c>
    </row>
    <row r="21" spans="1:16" ht="15.75" thickBot="1">
      <c r="B21" s="37"/>
      <c r="C21" s="41"/>
      <c r="D21" s="42"/>
      <c r="E21" s="43"/>
      <c r="F21" s="42"/>
      <c r="G21" s="68">
        <v>18</v>
      </c>
      <c r="H21" s="69">
        <v>18</v>
      </c>
      <c r="I21" s="70">
        <v>82</v>
      </c>
      <c r="N21" s="68">
        <v>17</v>
      </c>
      <c r="O21" s="76">
        <v>23</v>
      </c>
      <c r="P21" s="70">
        <f t="shared" si="0"/>
        <v>77</v>
      </c>
    </row>
    <row r="22" spans="1:16" ht="15.75" thickBot="1">
      <c r="B22" s="37"/>
      <c r="C22" s="39"/>
      <c r="D22" s="37"/>
      <c r="E22" s="37"/>
      <c r="F22" s="37"/>
      <c r="G22" s="68">
        <v>19</v>
      </c>
      <c r="H22" s="69">
        <v>19</v>
      </c>
      <c r="I22" s="70">
        <v>81</v>
      </c>
      <c r="N22" s="68">
        <v>18</v>
      </c>
      <c r="O22" s="76">
        <v>24.5</v>
      </c>
      <c r="P22" s="70">
        <f t="shared" si="0"/>
        <v>75.5</v>
      </c>
    </row>
    <row r="23" spans="1:16" ht="15.75" thickBot="1">
      <c r="B23" s="37"/>
      <c r="C23" s="39"/>
      <c r="D23" s="37"/>
      <c r="E23" s="37"/>
      <c r="F23" s="37"/>
      <c r="G23" s="68">
        <v>20</v>
      </c>
      <c r="H23" s="69">
        <v>20</v>
      </c>
      <c r="I23" s="70">
        <v>80</v>
      </c>
      <c r="N23" s="68">
        <v>19</v>
      </c>
      <c r="O23" s="76">
        <v>26</v>
      </c>
      <c r="P23" s="70">
        <f t="shared" si="0"/>
        <v>74</v>
      </c>
    </row>
    <row r="24" spans="1:16" ht="15.75" thickBot="1">
      <c r="B24" s="44"/>
      <c r="C24" s="39"/>
      <c r="D24" s="37"/>
      <c r="E24" s="37"/>
      <c r="F24" s="37"/>
      <c r="G24" s="68">
        <v>21</v>
      </c>
      <c r="H24" s="69">
        <v>21</v>
      </c>
      <c r="I24" s="70">
        <v>79</v>
      </c>
      <c r="N24" s="68">
        <v>20</v>
      </c>
      <c r="O24" s="76">
        <v>27.5</v>
      </c>
      <c r="P24" s="70">
        <f t="shared" si="0"/>
        <v>72.5</v>
      </c>
    </row>
    <row r="25" spans="1:16" ht="15.75" thickBot="1">
      <c r="B25" s="37"/>
      <c r="C25" s="41"/>
      <c r="D25" s="42"/>
      <c r="E25" s="43"/>
      <c r="F25" s="42"/>
      <c r="G25" s="68">
        <v>22</v>
      </c>
      <c r="H25" s="69">
        <v>22</v>
      </c>
      <c r="I25" s="70">
        <v>78</v>
      </c>
      <c r="N25" s="68">
        <v>21</v>
      </c>
      <c r="O25" s="76">
        <v>29</v>
      </c>
      <c r="P25" s="70">
        <f t="shared" si="0"/>
        <v>71</v>
      </c>
    </row>
    <row r="26" spans="1:16" ht="15.75" thickBot="1">
      <c r="G26" s="68">
        <v>23</v>
      </c>
      <c r="H26" s="69">
        <v>23</v>
      </c>
      <c r="I26" s="70">
        <v>77</v>
      </c>
      <c r="N26" s="68">
        <v>22</v>
      </c>
      <c r="O26" s="76">
        <v>30.5</v>
      </c>
      <c r="P26" s="70">
        <f t="shared" si="0"/>
        <v>69.5</v>
      </c>
    </row>
    <row r="27" spans="1:16" ht="15.75" thickBot="1">
      <c r="G27" s="68">
        <v>24</v>
      </c>
      <c r="H27" s="69">
        <v>24</v>
      </c>
      <c r="I27" s="70">
        <v>76</v>
      </c>
      <c r="N27" s="68">
        <v>23</v>
      </c>
      <c r="O27" s="76">
        <v>32</v>
      </c>
      <c r="P27" s="70">
        <f t="shared" si="0"/>
        <v>68</v>
      </c>
    </row>
    <row r="28" spans="1:16" ht="15.75" thickBot="1">
      <c r="G28" s="68">
        <v>25</v>
      </c>
      <c r="H28" s="69">
        <v>25</v>
      </c>
      <c r="I28" s="70">
        <v>75</v>
      </c>
      <c r="N28" s="68">
        <v>24</v>
      </c>
      <c r="O28" s="76">
        <v>33.5</v>
      </c>
      <c r="P28" s="70">
        <f t="shared" si="0"/>
        <v>66.5</v>
      </c>
    </row>
    <row r="29" spans="1:16" ht="15.75" thickBot="1">
      <c r="G29" s="68">
        <v>26</v>
      </c>
      <c r="H29" s="69">
        <v>26</v>
      </c>
      <c r="I29" s="70">
        <v>74</v>
      </c>
      <c r="N29" s="68">
        <v>25</v>
      </c>
      <c r="O29" s="76">
        <v>35</v>
      </c>
      <c r="P29" s="70">
        <f t="shared" si="0"/>
        <v>65</v>
      </c>
    </row>
    <row r="30" spans="1:16" ht="15.75" thickBot="1">
      <c r="G30" s="68">
        <v>27</v>
      </c>
      <c r="H30" s="69">
        <v>27</v>
      </c>
      <c r="I30" s="70">
        <v>73</v>
      </c>
      <c r="N30" s="68">
        <v>26</v>
      </c>
      <c r="O30" s="76">
        <v>36.5</v>
      </c>
      <c r="P30" s="70">
        <f t="shared" si="0"/>
        <v>63.5</v>
      </c>
    </row>
    <row r="31" spans="1:16" ht="15.75" thickBot="1">
      <c r="A31" s="37"/>
      <c r="B31" s="53"/>
      <c r="C31" s="37"/>
      <c r="D31" s="37"/>
      <c r="E31" s="37"/>
      <c r="G31" s="68">
        <v>28</v>
      </c>
      <c r="H31" s="69">
        <v>28</v>
      </c>
      <c r="I31" s="70">
        <v>72</v>
      </c>
      <c r="N31" s="68">
        <v>27</v>
      </c>
      <c r="O31" s="76">
        <v>38</v>
      </c>
      <c r="P31" s="70">
        <f t="shared" si="0"/>
        <v>62</v>
      </c>
    </row>
    <row r="32" spans="1:16" ht="15.75" thickBot="1">
      <c r="A32" s="37"/>
      <c r="B32" s="39"/>
      <c r="C32" s="37"/>
      <c r="D32" s="37"/>
      <c r="E32" s="37"/>
      <c r="G32" s="68">
        <v>29</v>
      </c>
      <c r="H32" s="69">
        <v>29</v>
      </c>
      <c r="I32" s="70">
        <v>71</v>
      </c>
      <c r="N32" s="68">
        <v>28</v>
      </c>
      <c r="O32" s="76">
        <v>39.5</v>
      </c>
      <c r="P32" s="70">
        <f t="shared" si="0"/>
        <v>60.5</v>
      </c>
    </row>
    <row r="33" spans="1:16" ht="15.75" thickBot="1">
      <c r="A33" s="37"/>
      <c r="B33" s="41"/>
      <c r="C33" s="42"/>
      <c r="D33" s="91"/>
      <c r="E33" s="42"/>
      <c r="G33" s="68">
        <v>30</v>
      </c>
      <c r="H33" s="69">
        <v>30</v>
      </c>
      <c r="I33" s="70">
        <v>70</v>
      </c>
      <c r="N33" s="68">
        <v>29</v>
      </c>
      <c r="O33" s="76">
        <v>41</v>
      </c>
      <c r="P33" s="70">
        <f t="shared" si="0"/>
        <v>59</v>
      </c>
    </row>
    <row r="34" spans="1:16" ht="15.75" thickBot="1">
      <c r="A34" s="37"/>
      <c r="B34" s="39"/>
      <c r="C34" s="37"/>
      <c r="D34" s="37"/>
      <c r="E34" s="37"/>
      <c r="G34" s="68">
        <v>31</v>
      </c>
      <c r="H34" s="69">
        <v>31</v>
      </c>
      <c r="I34" s="70">
        <v>69</v>
      </c>
      <c r="N34" s="68">
        <v>30</v>
      </c>
      <c r="O34" s="76">
        <v>42.5</v>
      </c>
      <c r="P34" s="70">
        <f t="shared" si="0"/>
        <v>57.5</v>
      </c>
    </row>
    <row r="35" spans="1:16" ht="15.75" thickBot="1">
      <c r="A35" s="37"/>
      <c r="B35" s="53"/>
      <c r="C35" s="37"/>
      <c r="D35" s="37"/>
      <c r="E35" s="37"/>
      <c r="G35" s="68">
        <v>32</v>
      </c>
      <c r="H35" s="69">
        <v>32</v>
      </c>
      <c r="I35" s="70">
        <v>68</v>
      </c>
      <c r="N35" s="68">
        <v>31</v>
      </c>
      <c r="O35" s="76">
        <v>44</v>
      </c>
      <c r="P35" s="70">
        <f t="shared" si="0"/>
        <v>56</v>
      </c>
    </row>
    <row r="36" spans="1:16" ht="15.75" thickBot="1">
      <c r="A36" s="44"/>
      <c r="B36" s="39"/>
      <c r="C36" s="37"/>
      <c r="D36" s="37"/>
      <c r="E36" s="37"/>
      <c r="G36" s="68">
        <v>33</v>
      </c>
      <c r="H36" s="69">
        <v>33</v>
      </c>
      <c r="I36" s="70">
        <v>67</v>
      </c>
      <c r="N36" s="68">
        <v>32</v>
      </c>
      <c r="O36" s="76">
        <v>45.5</v>
      </c>
      <c r="P36" s="70">
        <f t="shared" si="0"/>
        <v>54.5</v>
      </c>
    </row>
    <row r="37" spans="1:16" ht="15.75" thickBot="1">
      <c r="A37" s="37"/>
      <c r="B37" s="41"/>
      <c r="C37" s="42"/>
      <c r="D37" s="43"/>
      <c r="E37" s="42"/>
      <c r="G37" s="68">
        <v>34</v>
      </c>
      <c r="H37" s="69">
        <v>34</v>
      </c>
      <c r="I37" s="70">
        <v>66</v>
      </c>
      <c r="N37" s="68">
        <v>33</v>
      </c>
      <c r="O37" s="76">
        <v>47</v>
      </c>
      <c r="P37" s="70">
        <f t="shared" si="0"/>
        <v>53</v>
      </c>
    </row>
    <row r="38" spans="1:16" ht="15.75" thickBot="1">
      <c r="G38" s="68">
        <v>35</v>
      </c>
      <c r="H38" s="69">
        <v>35</v>
      </c>
      <c r="I38" s="70">
        <v>65</v>
      </c>
      <c r="N38" s="68">
        <v>34</v>
      </c>
      <c r="O38" s="76">
        <v>48.5</v>
      </c>
      <c r="P38" s="70">
        <f t="shared" si="0"/>
        <v>51.5</v>
      </c>
    </row>
    <row r="39" spans="1:16" ht="15.75" thickBot="1">
      <c r="G39" s="68">
        <v>36</v>
      </c>
      <c r="H39" s="69">
        <v>36</v>
      </c>
      <c r="I39" s="70">
        <v>64</v>
      </c>
      <c r="N39" s="68">
        <v>35</v>
      </c>
      <c r="O39" s="76">
        <v>50</v>
      </c>
      <c r="P39" s="70">
        <f t="shared" si="0"/>
        <v>50</v>
      </c>
    </row>
    <row r="40" spans="1:16" ht="15.75" thickBot="1">
      <c r="G40" s="68">
        <v>37</v>
      </c>
      <c r="H40" s="69">
        <v>37</v>
      </c>
      <c r="I40" s="70">
        <v>63</v>
      </c>
      <c r="N40" s="68">
        <v>36</v>
      </c>
      <c r="O40" s="76">
        <v>51.5</v>
      </c>
      <c r="P40" s="70">
        <f t="shared" si="0"/>
        <v>48.5</v>
      </c>
    </row>
    <row r="41" spans="1:16" ht="15.75" thickBot="1">
      <c r="G41" s="68">
        <v>38</v>
      </c>
      <c r="H41" s="69">
        <v>38</v>
      </c>
      <c r="I41" s="70">
        <v>62</v>
      </c>
      <c r="N41" s="68">
        <v>37</v>
      </c>
      <c r="O41" s="76">
        <v>53</v>
      </c>
      <c r="P41" s="70">
        <f t="shared" si="0"/>
        <v>47</v>
      </c>
    </row>
    <row r="42" spans="1:16" ht="15.75" thickBot="1">
      <c r="G42" s="68">
        <v>39</v>
      </c>
      <c r="H42" s="69">
        <v>39</v>
      </c>
      <c r="I42" s="70">
        <v>61</v>
      </c>
      <c r="N42" s="68">
        <v>38</v>
      </c>
      <c r="O42" s="76">
        <v>54.5</v>
      </c>
      <c r="P42" s="70">
        <f t="shared" si="0"/>
        <v>45.5</v>
      </c>
    </row>
    <row r="43" spans="1:16" ht="15.75" thickBot="1">
      <c r="G43" s="68">
        <v>40</v>
      </c>
      <c r="H43" s="69">
        <v>40</v>
      </c>
      <c r="I43" s="70">
        <v>60</v>
      </c>
      <c r="N43" s="68">
        <v>39</v>
      </c>
      <c r="O43" s="76">
        <v>56</v>
      </c>
      <c r="P43" s="70">
        <f t="shared" si="0"/>
        <v>44</v>
      </c>
    </row>
    <row r="44" spans="1:16" ht="15.75" thickBot="1">
      <c r="G44" s="68">
        <v>41</v>
      </c>
      <c r="H44" s="69">
        <v>41</v>
      </c>
      <c r="I44" s="70">
        <v>59</v>
      </c>
      <c r="N44" s="68">
        <v>40</v>
      </c>
      <c r="O44" s="76">
        <v>57.5</v>
      </c>
      <c r="P44" s="70">
        <f t="shared" si="0"/>
        <v>42.5</v>
      </c>
    </row>
    <row r="45" spans="1:16" ht="15.75" thickBot="1">
      <c r="G45" s="68">
        <v>42</v>
      </c>
      <c r="H45" s="69">
        <v>42</v>
      </c>
      <c r="I45" s="70">
        <v>58</v>
      </c>
      <c r="N45" s="68">
        <v>41</v>
      </c>
      <c r="O45" s="76">
        <v>59</v>
      </c>
      <c r="P45" s="70">
        <f t="shared" si="0"/>
        <v>41</v>
      </c>
    </row>
    <row r="46" spans="1:16" ht="15.75" thickBot="1">
      <c r="G46" s="68">
        <v>43</v>
      </c>
      <c r="H46" s="69">
        <v>43</v>
      </c>
      <c r="I46" s="70">
        <v>57</v>
      </c>
      <c r="N46" s="68">
        <v>42</v>
      </c>
      <c r="O46" s="76">
        <v>60.5</v>
      </c>
      <c r="P46" s="70">
        <f t="shared" si="0"/>
        <v>39.5</v>
      </c>
    </row>
    <row r="47" spans="1:16" ht="15.75" thickBot="1">
      <c r="G47" s="68">
        <v>44</v>
      </c>
      <c r="H47" s="69">
        <v>44</v>
      </c>
      <c r="I47" s="70">
        <v>56</v>
      </c>
      <c r="N47" s="68">
        <v>43</v>
      </c>
      <c r="O47" s="76">
        <v>62</v>
      </c>
      <c r="P47" s="70">
        <f t="shared" si="0"/>
        <v>38</v>
      </c>
    </row>
    <row r="48" spans="1:16" ht="15.75" thickBot="1">
      <c r="G48" s="68">
        <v>45</v>
      </c>
      <c r="H48" s="69">
        <v>45</v>
      </c>
      <c r="I48" s="70">
        <v>55</v>
      </c>
      <c r="N48" s="68">
        <v>44</v>
      </c>
      <c r="O48" s="76">
        <v>63.5</v>
      </c>
      <c r="P48" s="70">
        <f t="shared" si="0"/>
        <v>36.5</v>
      </c>
    </row>
    <row r="49" spans="7:16" ht="15.75" thickBot="1">
      <c r="G49" s="68">
        <v>46</v>
      </c>
      <c r="H49" s="69">
        <v>46</v>
      </c>
      <c r="I49" s="70">
        <v>54</v>
      </c>
      <c r="N49" s="68">
        <v>45</v>
      </c>
      <c r="O49" s="76">
        <v>65</v>
      </c>
      <c r="P49" s="70">
        <f t="shared" si="0"/>
        <v>35</v>
      </c>
    </row>
    <row r="50" spans="7:16" ht="15.75" thickBot="1">
      <c r="G50" s="68">
        <v>47</v>
      </c>
      <c r="H50" s="69">
        <v>47</v>
      </c>
      <c r="I50" s="70">
        <v>53</v>
      </c>
      <c r="N50" s="68">
        <v>46</v>
      </c>
      <c r="O50" s="76">
        <v>66.5</v>
      </c>
      <c r="P50" s="70">
        <f t="shared" si="0"/>
        <v>33.5</v>
      </c>
    </row>
    <row r="51" spans="7:16" ht="15.75" thickBot="1">
      <c r="G51" s="68">
        <v>48</v>
      </c>
      <c r="H51" s="69">
        <v>48</v>
      </c>
      <c r="I51" s="70">
        <v>52</v>
      </c>
      <c r="N51" s="68">
        <v>47</v>
      </c>
      <c r="O51" s="76">
        <v>68</v>
      </c>
      <c r="P51" s="70">
        <f t="shared" si="0"/>
        <v>32</v>
      </c>
    </row>
    <row r="52" spans="7:16" ht="15.75" thickBot="1">
      <c r="G52" s="68">
        <v>49</v>
      </c>
      <c r="H52" s="69">
        <v>49</v>
      </c>
      <c r="I52" s="70">
        <v>51</v>
      </c>
      <c r="N52" s="68">
        <v>48</v>
      </c>
      <c r="O52" s="76">
        <v>69.5</v>
      </c>
      <c r="P52" s="70">
        <f t="shared" si="0"/>
        <v>30.5</v>
      </c>
    </row>
    <row r="53" spans="7:16" ht="15.75" thickBot="1">
      <c r="G53" s="68">
        <v>50</v>
      </c>
      <c r="H53" s="69">
        <v>50</v>
      </c>
      <c r="I53" s="70">
        <v>50</v>
      </c>
      <c r="N53" s="68">
        <v>49</v>
      </c>
      <c r="O53" s="76">
        <v>71</v>
      </c>
      <c r="P53" s="70">
        <f t="shared" si="0"/>
        <v>29</v>
      </c>
    </row>
    <row r="54" spans="7:16" ht="15.75" thickBot="1">
      <c r="G54" s="68">
        <v>51</v>
      </c>
      <c r="H54" s="69">
        <v>51</v>
      </c>
      <c r="I54" s="70">
        <v>49</v>
      </c>
      <c r="N54" s="68">
        <v>50</v>
      </c>
      <c r="O54" s="76">
        <v>72.5</v>
      </c>
      <c r="P54" s="70">
        <f t="shared" si="0"/>
        <v>27.5</v>
      </c>
    </row>
    <row r="55" spans="7:16" ht="15.75" thickBot="1">
      <c r="G55" s="68">
        <v>52</v>
      </c>
      <c r="H55" s="69">
        <v>52</v>
      </c>
      <c r="I55" s="70">
        <v>48</v>
      </c>
      <c r="N55" s="68">
        <v>51</v>
      </c>
      <c r="O55" s="76">
        <v>74</v>
      </c>
      <c r="P55" s="70">
        <f t="shared" si="0"/>
        <v>26</v>
      </c>
    </row>
    <row r="56" spans="7:16" ht="15.75" thickBot="1">
      <c r="G56" s="68">
        <v>53</v>
      </c>
      <c r="H56" s="69">
        <v>53</v>
      </c>
      <c r="I56" s="70">
        <v>47</v>
      </c>
      <c r="N56" s="68">
        <v>52</v>
      </c>
      <c r="O56" s="76">
        <v>75.5</v>
      </c>
      <c r="P56" s="70">
        <f t="shared" si="0"/>
        <v>24.5</v>
      </c>
    </row>
    <row r="57" spans="7:16" ht="15.75" thickBot="1">
      <c r="G57" s="68">
        <v>54</v>
      </c>
      <c r="H57" s="69">
        <v>54</v>
      </c>
      <c r="I57" s="70">
        <v>46</v>
      </c>
      <c r="N57" s="68">
        <v>53</v>
      </c>
      <c r="O57" s="76">
        <v>77</v>
      </c>
      <c r="P57" s="70">
        <f t="shared" si="0"/>
        <v>23</v>
      </c>
    </row>
    <row r="58" spans="7:16" ht="15.75" thickBot="1">
      <c r="G58" s="68">
        <v>55</v>
      </c>
      <c r="H58" s="69">
        <v>55</v>
      </c>
      <c r="I58" s="70">
        <v>45</v>
      </c>
      <c r="N58" s="68">
        <v>54</v>
      </c>
      <c r="O58" s="76">
        <v>78.5</v>
      </c>
      <c r="P58" s="70">
        <f t="shared" si="0"/>
        <v>21.5</v>
      </c>
    </row>
    <row r="59" spans="7:16" ht="15.75" thickBot="1">
      <c r="G59" s="68">
        <v>56</v>
      </c>
      <c r="H59" s="69">
        <v>56</v>
      </c>
      <c r="I59" s="70">
        <v>44</v>
      </c>
      <c r="N59" s="68">
        <v>55</v>
      </c>
      <c r="O59" s="76">
        <v>80</v>
      </c>
      <c r="P59" s="70">
        <f t="shared" si="0"/>
        <v>20</v>
      </c>
    </row>
    <row r="60" spans="7:16" ht="15.75" thickBot="1">
      <c r="G60" s="68">
        <v>57</v>
      </c>
      <c r="H60" s="69">
        <v>57</v>
      </c>
      <c r="I60" s="70">
        <v>43</v>
      </c>
      <c r="N60" s="68">
        <v>56</v>
      </c>
      <c r="O60" s="76">
        <v>81.5</v>
      </c>
      <c r="P60" s="70">
        <f t="shared" si="0"/>
        <v>18.5</v>
      </c>
    </row>
    <row r="61" spans="7:16" ht="15.75" thickBot="1">
      <c r="G61" s="68">
        <v>58</v>
      </c>
      <c r="H61" s="69">
        <v>58</v>
      </c>
      <c r="I61" s="70">
        <v>42</v>
      </c>
      <c r="N61" s="68">
        <v>57</v>
      </c>
      <c r="O61" s="76">
        <v>83</v>
      </c>
      <c r="P61" s="70">
        <f t="shared" si="0"/>
        <v>17</v>
      </c>
    </row>
    <row r="62" spans="7:16" ht="15.75" thickBot="1">
      <c r="G62" s="68">
        <v>59</v>
      </c>
      <c r="H62" s="69">
        <v>59</v>
      </c>
      <c r="I62" s="70">
        <v>41</v>
      </c>
      <c r="N62" s="68">
        <v>58</v>
      </c>
      <c r="O62" s="76">
        <v>84.5</v>
      </c>
      <c r="P62" s="70">
        <f t="shared" si="0"/>
        <v>15.5</v>
      </c>
    </row>
    <row r="63" spans="7:16" ht="15.75" thickBot="1">
      <c r="G63" s="68">
        <v>60</v>
      </c>
      <c r="H63" s="69">
        <v>60</v>
      </c>
      <c r="I63" s="70">
        <v>40</v>
      </c>
      <c r="N63" s="68">
        <v>59</v>
      </c>
      <c r="O63" s="76">
        <v>85</v>
      </c>
      <c r="P63" s="84">
        <f t="shared" si="0"/>
        <v>14</v>
      </c>
    </row>
    <row r="64" spans="7:16" ht="15.75" thickBot="1">
      <c r="G64" s="68">
        <v>61</v>
      </c>
      <c r="H64" s="69">
        <v>61</v>
      </c>
      <c r="I64" s="70">
        <v>39</v>
      </c>
      <c r="N64" s="68">
        <v>60</v>
      </c>
    </row>
    <row r="65" spans="7:15" ht="15.75" thickBot="1">
      <c r="G65" s="68">
        <v>62</v>
      </c>
      <c r="H65" s="69">
        <v>62</v>
      </c>
      <c r="I65" s="70">
        <v>38</v>
      </c>
      <c r="N65" s="68">
        <v>61</v>
      </c>
      <c r="O65" s="92"/>
    </row>
    <row r="66" spans="7:15" ht="15.75" thickBot="1">
      <c r="G66" s="68">
        <v>63</v>
      </c>
      <c r="H66" s="69">
        <v>63</v>
      </c>
      <c r="I66" s="70">
        <v>37</v>
      </c>
      <c r="N66" s="68">
        <v>62</v>
      </c>
      <c r="O66" s="92"/>
    </row>
    <row r="67" spans="7:15" ht="15.75" thickBot="1">
      <c r="G67" s="68">
        <v>64</v>
      </c>
      <c r="H67" s="69">
        <v>64</v>
      </c>
      <c r="I67" s="70">
        <v>36</v>
      </c>
      <c r="N67" s="68">
        <v>63</v>
      </c>
      <c r="O67" s="92"/>
    </row>
    <row r="68" spans="7:15" ht="15.75" thickBot="1">
      <c r="G68" s="68">
        <v>65</v>
      </c>
      <c r="H68" s="69">
        <v>65</v>
      </c>
      <c r="I68" s="70">
        <v>35</v>
      </c>
      <c r="N68" s="68">
        <v>64</v>
      </c>
      <c r="O68" s="92"/>
    </row>
    <row r="69" spans="7:15" ht="15.75" thickBot="1">
      <c r="G69" s="68">
        <v>66</v>
      </c>
      <c r="H69" s="69">
        <v>66</v>
      </c>
      <c r="I69" s="70">
        <v>34</v>
      </c>
      <c r="N69" s="68">
        <v>65</v>
      </c>
      <c r="O69" s="92"/>
    </row>
    <row r="70" spans="7:15" ht="15.75" thickBot="1">
      <c r="G70" s="68">
        <v>67</v>
      </c>
      <c r="H70" s="69">
        <v>67</v>
      </c>
      <c r="I70" s="70">
        <v>33</v>
      </c>
      <c r="N70" s="68">
        <v>66</v>
      </c>
      <c r="O70" s="92"/>
    </row>
    <row r="71" spans="7:15" ht="15.75" thickBot="1">
      <c r="G71" s="68">
        <v>68</v>
      </c>
      <c r="H71" s="69">
        <v>68</v>
      </c>
      <c r="I71" s="70">
        <v>32</v>
      </c>
      <c r="N71" s="68">
        <v>67</v>
      </c>
      <c r="O71" s="92"/>
    </row>
    <row r="72" spans="7:15" ht="15.75" thickBot="1">
      <c r="G72" s="68">
        <v>69</v>
      </c>
      <c r="H72" s="69">
        <v>69</v>
      </c>
      <c r="I72" s="70">
        <v>31</v>
      </c>
      <c r="N72" s="68">
        <v>68</v>
      </c>
      <c r="O72" s="92"/>
    </row>
    <row r="73" spans="7:15" ht="15.75" thickBot="1">
      <c r="G73" s="68">
        <v>70</v>
      </c>
      <c r="H73" s="69">
        <v>70</v>
      </c>
      <c r="I73" s="84">
        <v>30</v>
      </c>
      <c r="N73" s="68">
        <v>69</v>
      </c>
      <c r="O73" s="92"/>
    </row>
    <row r="74" spans="7:15" ht="15.75" thickBot="1">
      <c r="G74" s="59"/>
      <c r="H74" s="93"/>
      <c r="I74" s="94"/>
      <c r="N74" s="68">
        <v>70</v>
      </c>
      <c r="O74" s="92"/>
    </row>
    <row r="75" spans="7:15" ht="15.75" thickBot="1">
      <c r="G75" s="59"/>
      <c r="H75" s="93"/>
      <c r="N75" s="68"/>
      <c r="O75" s="92"/>
    </row>
    <row r="76" spans="7:15">
      <c r="G76" s="59"/>
      <c r="H76" s="93"/>
    </row>
    <row r="77" spans="7:15">
      <c r="G77" s="59"/>
      <c r="H77" s="93"/>
    </row>
    <row r="78" spans="7:15">
      <c r="G78" s="59"/>
      <c r="H78" s="93"/>
    </row>
    <row r="79" spans="7:15">
      <c r="G79" s="59"/>
      <c r="H79" s="93"/>
    </row>
    <row r="80" spans="7:15">
      <c r="G80" s="59"/>
      <c r="H80" s="93"/>
    </row>
    <row r="81" spans="7:8">
      <c r="G81" s="59"/>
      <c r="H81" s="93"/>
    </row>
    <row r="82" spans="7:8">
      <c r="G82" s="59"/>
      <c r="H82" s="93"/>
    </row>
    <row r="83" spans="7:8">
      <c r="G83" s="59"/>
      <c r="H83" s="93"/>
    </row>
    <row r="84" spans="7:8">
      <c r="G84" s="59"/>
      <c r="H84" s="93"/>
    </row>
    <row r="85" spans="7:8">
      <c r="G85" s="59"/>
      <c r="H85" s="93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10" sqref="E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</cols>
  <sheetData>
    <row r="1" spans="1:9">
      <c r="A1" s="10"/>
      <c r="B1" s="11"/>
      <c r="C1" s="12"/>
      <c r="D1" s="13"/>
    </row>
    <row r="2" spans="1:9">
      <c r="A2" s="14"/>
      <c r="C2" s="95" t="s">
        <v>72</v>
      </c>
      <c r="D2" s="16"/>
    </row>
    <row r="3" spans="1:9">
      <c r="A3" s="14" t="s">
        <v>13</v>
      </c>
      <c r="B3" s="17"/>
      <c r="C3" s="18">
        <v>7000</v>
      </c>
      <c r="D3" s="19" t="s">
        <v>70</v>
      </c>
    </row>
    <row r="4" spans="1:9" ht="30">
      <c r="A4" s="20" t="s">
        <v>14</v>
      </c>
      <c r="B4" s="17"/>
      <c r="C4" s="18">
        <v>2000</v>
      </c>
      <c r="D4" s="21"/>
    </row>
    <row r="5" spans="1:9" ht="16.5">
      <c r="A5" s="14" t="s">
        <v>15</v>
      </c>
      <c r="B5" s="17"/>
      <c r="C5" s="18">
        <f>C3-C4</f>
        <v>5000</v>
      </c>
      <c r="D5" s="21"/>
      <c r="H5" s="36"/>
    </row>
    <row r="6" spans="1:9">
      <c r="A6" s="14" t="s">
        <v>16</v>
      </c>
      <c r="B6" s="17"/>
      <c r="C6" s="18">
        <f>C4</f>
        <v>2000</v>
      </c>
      <c r="D6" s="21"/>
    </row>
    <row r="7" spans="1:9">
      <c r="A7" s="14" t="s">
        <v>17</v>
      </c>
      <c r="B7" s="22"/>
      <c r="C7" s="23">
        <v>0</v>
      </c>
      <c r="D7" s="23"/>
    </row>
    <row r="8" spans="1:9">
      <c r="A8" s="14" t="s">
        <v>18</v>
      </c>
      <c r="B8" s="22"/>
      <c r="C8" s="23">
        <v>60</v>
      </c>
      <c r="D8" s="23"/>
    </row>
    <row r="9" spans="1:9">
      <c r="A9" s="14" t="s">
        <v>19</v>
      </c>
      <c r="B9" s="22"/>
      <c r="C9" s="23">
        <v>60</v>
      </c>
      <c r="D9" s="23"/>
    </row>
    <row r="10" spans="1:9" ht="30">
      <c r="A10" s="20" t="s">
        <v>20</v>
      </c>
      <c r="B10" s="22"/>
      <c r="C10" s="23">
        <f>90*C7/C9</f>
        <v>0</v>
      </c>
      <c r="D10" s="23"/>
    </row>
    <row r="11" spans="1:9">
      <c r="A11" s="14"/>
      <c r="B11" s="24"/>
      <c r="C11" s="25">
        <f>C10%</f>
        <v>0</v>
      </c>
      <c r="D11" s="25"/>
    </row>
    <row r="12" spans="1:9">
      <c r="A12" s="14" t="s">
        <v>21</v>
      </c>
      <c r="B12" s="17"/>
      <c r="C12" s="18">
        <f>C6*C11</f>
        <v>0</v>
      </c>
      <c r="D12" s="21"/>
    </row>
    <row r="13" spans="1:9">
      <c r="A13" s="14" t="s">
        <v>22</v>
      </c>
      <c r="B13" s="17"/>
      <c r="C13" s="18">
        <f>C6-C12</f>
        <v>2000</v>
      </c>
      <c r="D13" s="21"/>
    </row>
    <row r="14" spans="1:9">
      <c r="A14" s="14" t="s">
        <v>15</v>
      </c>
      <c r="B14" s="17"/>
      <c r="C14" s="18">
        <f>C5</f>
        <v>5000</v>
      </c>
      <c r="D14" s="21"/>
      <c r="F14">
        <v>675</v>
      </c>
      <c r="G14" t="s">
        <v>67</v>
      </c>
    </row>
    <row r="15" spans="1:9">
      <c r="B15" s="17"/>
      <c r="C15" s="18"/>
      <c r="D15" s="21"/>
      <c r="F15">
        <v>111</v>
      </c>
      <c r="G15" t="s">
        <v>71</v>
      </c>
    </row>
    <row r="16" spans="1:9">
      <c r="A16" s="26" t="s">
        <v>23</v>
      </c>
      <c r="B16" s="27"/>
      <c r="C16" s="19">
        <f>C14+C13</f>
        <v>7000</v>
      </c>
      <c r="D16" s="19"/>
      <c r="E16" s="46"/>
      <c r="H16" s="34"/>
      <c r="I16" s="53"/>
    </row>
    <row r="17" spans="1:9">
      <c r="B17" s="22"/>
      <c r="C17" s="23"/>
      <c r="D17" s="23"/>
      <c r="F17">
        <f>SUM(F14:F16)</f>
        <v>786</v>
      </c>
      <c r="I17" s="96"/>
    </row>
    <row r="18" spans="1:9" ht="16.5">
      <c r="A18" s="26" t="s">
        <v>67</v>
      </c>
      <c r="B18" s="7"/>
      <c r="C18" s="57">
        <v>786</v>
      </c>
      <c r="D18" s="57"/>
      <c r="E18" s="58"/>
    </row>
    <row r="19" spans="1:9">
      <c r="A19" s="14"/>
      <c r="B19" s="6"/>
      <c r="C19" s="28">
        <f>C18*C16</f>
        <v>5502000</v>
      </c>
      <c r="D19" t="s">
        <v>47</v>
      </c>
      <c r="E19" s="28"/>
    </row>
    <row r="20" spans="1:9">
      <c r="A20" s="14"/>
      <c r="B20" s="40">
        <f>C20*80%</f>
        <v>3961440</v>
      </c>
      <c r="C20" s="29">
        <f>C19*90%</f>
        <v>4951800</v>
      </c>
      <c r="D20" t="s">
        <v>24</v>
      </c>
      <c r="E20" s="29"/>
    </row>
    <row r="21" spans="1:9">
      <c r="A21" s="14"/>
      <c r="C21" s="29">
        <f>C19*80%</f>
        <v>4401600</v>
      </c>
      <c r="D21" t="s">
        <v>25</v>
      </c>
      <c r="E21" s="29"/>
    </row>
    <row r="22" spans="1:9">
      <c r="A22" s="14"/>
      <c r="E22" s="46"/>
    </row>
    <row r="23" spans="1:9">
      <c r="A23" s="30" t="s">
        <v>26</v>
      </c>
      <c r="B23" s="31"/>
      <c r="C23" s="32">
        <f>C4*C18</f>
        <v>1572000</v>
      </c>
      <c r="D23" s="32">
        <f>D4*D18</f>
        <v>0</v>
      </c>
    </row>
    <row r="24" spans="1:9">
      <c r="A24" s="14" t="s">
        <v>27</v>
      </c>
    </row>
    <row r="25" spans="1:9">
      <c r="A25" s="33" t="s">
        <v>28</v>
      </c>
      <c r="B25" s="15"/>
      <c r="C25" s="29">
        <f>C19*0.025/12</f>
        <v>11462.5</v>
      </c>
      <c r="D25" s="29"/>
    </row>
    <row r="26" spans="1:9">
      <c r="C26" s="29"/>
      <c r="D26" s="29"/>
    </row>
    <row r="27" spans="1:9">
      <c r="C27" s="29"/>
      <c r="D27" s="29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4"/>
    </row>
    <row r="59" spans="1:1" ht="15.75">
      <c r="A59" s="35"/>
    </row>
    <row r="60" spans="1:1" ht="15.75">
      <c r="A60" s="35"/>
    </row>
    <row r="61" spans="1:1" ht="15.75">
      <c r="A61" s="35"/>
    </row>
    <row r="62" spans="1:1" ht="15.75">
      <c r="A62" s="35"/>
    </row>
    <row r="63" spans="1:1" ht="15.75">
      <c r="A63" s="35"/>
    </row>
    <row r="64" spans="1:1" ht="15.75">
      <c r="A64" s="35"/>
    </row>
    <row r="65" spans="1:1" ht="15.75">
      <c r="A65" s="35"/>
    </row>
    <row r="84" spans="3:3">
      <c r="C84" s="15">
        <f>C83*C82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Q12" sqref="Q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963</v>
      </c>
      <c r="C2" s="4">
        <f t="shared" ref="C2:C4" si="2">B2*1.2</f>
        <v>1155.5999999999999</v>
      </c>
      <c r="D2" s="4">
        <f t="shared" ref="D2:D4" si="3">C2*1.2</f>
        <v>1386.7199999999998</v>
      </c>
      <c r="E2" s="5">
        <f t="shared" ref="E2:E4" si="4">R2</f>
        <v>6306000</v>
      </c>
      <c r="F2" s="4">
        <f t="shared" ref="F2:F4" si="5">ROUND((E2/B2),0)</f>
        <v>6548</v>
      </c>
      <c r="G2" s="4">
        <f t="shared" ref="G2:G4" si="6">ROUND((E2/C2),0)</f>
        <v>5457</v>
      </c>
      <c r="H2" s="4">
        <f t="shared" ref="H2:H4" si="7">ROUND((E2/D2),0)</f>
        <v>4547</v>
      </c>
      <c r="I2" s="4">
        <f t="shared" ref="I2:I4" si="8">T2</f>
        <v>0</v>
      </c>
      <c r="J2" s="4">
        <f t="shared" ref="J2:J4" si="9">U2</f>
        <v>0</v>
      </c>
      <c r="O2">
        <v>0</v>
      </c>
      <c r="P2">
        <v>0</v>
      </c>
      <c r="Q2">
        <v>963</v>
      </c>
      <c r="R2" s="2">
        <v>6306000</v>
      </c>
      <c r="S2" s="2"/>
      <c r="T2" s="2"/>
      <c r="AA2" s="51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O3">
        <v>0</v>
      </c>
      <c r="P3">
        <v>0</v>
      </c>
      <c r="Q3">
        <f t="shared" ref="Q3:Q4" si="10">P3/1.2</f>
        <v>0</v>
      </c>
      <c r="R3" s="2">
        <v>0</v>
      </c>
      <c r="S3" s="2"/>
      <c r="T3" s="2"/>
      <c r="AE3" s="51"/>
    </row>
    <row r="4" spans="1:35">
      <c r="A4" s="4">
        <f t="shared" si="0"/>
        <v>0</v>
      </c>
      <c r="B4" s="4">
        <f t="shared" si="1"/>
        <v>2275</v>
      </c>
      <c r="C4" s="4">
        <f t="shared" si="2"/>
        <v>2730</v>
      </c>
      <c r="D4" s="4">
        <f t="shared" si="3"/>
        <v>3276</v>
      </c>
      <c r="E4" s="5">
        <f t="shared" si="4"/>
        <v>17000000</v>
      </c>
      <c r="F4" s="4">
        <f t="shared" si="5"/>
        <v>7473</v>
      </c>
      <c r="G4" s="4">
        <f t="shared" si="6"/>
        <v>6227</v>
      </c>
      <c r="H4" s="4">
        <f t="shared" si="7"/>
        <v>5189</v>
      </c>
      <c r="I4" s="4">
        <f t="shared" si="8"/>
        <v>0</v>
      </c>
      <c r="J4" s="4">
        <f t="shared" si="9"/>
        <v>0</v>
      </c>
      <c r="O4">
        <v>0</v>
      </c>
      <c r="P4">
        <v>2730</v>
      </c>
      <c r="Q4">
        <f t="shared" si="10"/>
        <v>2275</v>
      </c>
      <c r="R4" s="2">
        <v>17000000</v>
      </c>
      <c r="S4" s="2"/>
      <c r="T4" s="2"/>
    </row>
    <row r="5" spans="1:35">
      <c r="A5" s="4">
        <f t="shared" ref="A5:A11" si="11">N5</f>
        <v>0</v>
      </c>
      <c r="B5" s="4">
        <f t="shared" ref="B5:B11" si="12">Q5</f>
        <v>0</v>
      </c>
      <c r="C5" s="4">
        <f t="shared" ref="C5:C11" si="13">B5*1.2</f>
        <v>0</v>
      </c>
      <c r="D5" s="4">
        <f t="shared" ref="D5:D11" si="14">C5*1.2</f>
        <v>0</v>
      </c>
      <c r="E5" s="5">
        <f t="shared" ref="E5:E11" si="15">R5</f>
        <v>0</v>
      </c>
      <c r="F5" s="4" t="e">
        <f t="shared" ref="F5:F11" si="16">ROUND((E5/B5),0)</f>
        <v>#DIV/0!</v>
      </c>
      <c r="G5" s="4" t="e">
        <f t="shared" ref="G5:G11" si="17">ROUND((E5/C5),0)</f>
        <v>#DIV/0!</v>
      </c>
      <c r="H5" s="4" t="e">
        <f t="shared" ref="H5:H11" si="18">ROUND((E5/D5),0)</f>
        <v>#DIV/0!</v>
      </c>
      <c r="I5" s="4">
        <f t="shared" ref="I5:I11" si="19">T5</f>
        <v>0</v>
      </c>
      <c r="J5" s="4">
        <f t="shared" ref="J5:J11" si="20">U5</f>
        <v>0</v>
      </c>
      <c r="O5">
        <v>0</v>
      </c>
      <c r="P5">
        <v>0</v>
      </c>
      <c r="Q5"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O6">
        <v>0</v>
      </c>
      <c r="P6">
        <f>O6/1.2</f>
        <v>0</v>
      </c>
      <c r="Q6">
        <f t="shared" ref="Q6:Q11" si="21">P6/1.2</f>
        <v>0</v>
      </c>
      <c r="R6" s="2">
        <v>0</v>
      </c>
      <c r="S6" s="2"/>
      <c r="T6" s="2"/>
      <c r="AI6" t="s">
        <v>52</v>
      </c>
    </row>
    <row r="7" spans="1:35">
      <c r="A7" s="4">
        <f t="shared" si="11"/>
        <v>0</v>
      </c>
      <c r="B7" s="4">
        <f t="shared" si="12"/>
        <v>878.47222222222229</v>
      </c>
      <c r="C7" s="4">
        <f t="shared" si="13"/>
        <v>1054.1666666666667</v>
      </c>
      <c r="D7" s="4">
        <f t="shared" si="14"/>
        <v>1265</v>
      </c>
      <c r="E7" s="5">
        <f t="shared" si="15"/>
        <v>6100000</v>
      </c>
      <c r="F7" s="4">
        <f t="shared" si="16"/>
        <v>6944</v>
      </c>
      <c r="G7" s="4">
        <f t="shared" si="17"/>
        <v>5787</v>
      </c>
      <c r="H7" s="4">
        <f t="shared" si="18"/>
        <v>4822</v>
      </c>
      <c r="I7" s="4">
        <f t="shared" si="19"/>
        <v>0</v>
      </c>
      <c r="J7" s="4">
        <f t="shared" si="20"/>
        <v>0</v>
      </c>
      <c r="O7">
        <v>1265</v>
      </c>
      <c r="P7">
        <f t="shared" ref="P7" si="22">O7/1.2</f>
        <v>1054.1666666666667</v>
      </c>
      <c r="Q7">
        <f t="shared" si="21"/>
        <v>878.47222222222229</v>
      </c>
      <c r="R7" s="2">
        <v>6100000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O8">
        <v>0</v>
      </c>
      <c r="P8">
        <v>0</v>
      </c>
      <c r="Q8">
        <f t="shared" si="21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O9">
        <v>0</v>
      </c>
      <c r="P9">
        <f>O9/1.2</f>
        <v>0</v>
      </c>
      <c r="Q9">
        <f t="shared" si="21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>
        <v>0</v>
      </c>
      <c r="P10">
        <f>O10/1.2</f>
        <v>0</v>
      </c>
      <c r="Q10">
        <f t="shared" si="21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>O11/1.2</f>
        <v>0</v>
      </c>
      <c r="Q11">
        <f t="shared" si="21"/>
        <v>0</v>
      </c>
      <c r="R11" s="2">
        <v>0</v>
      </c>
      <c r="S11" s="2"/>
      <c r="V11" s="55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ref="A12" si="23">N12</f>
        <v>0</v>
      </c>
      <c r="B12" s="4">
        <f t="shared" ref="B12" si="24">Q12</f>
        <v>0</v>
      </c>
      <c r="C12" s="4">
        <f t="shared" ref="C12" si="25">B12*1.2</f>
        <v>0</v>
      </c>
      <c r="D12" s="4">
        <f t="shared" ref="D12" si="26">C12*1.2</f>
        <v>0</v>
      </c>
      <c r="E12" s="5">
        <f t="shared" ref="E12" si="27">R12</f>
        <v>0</v>
      </c>
      <c r="F12" s="4" t="e">
        <f t="shared" ref="F12" si="28">ROUND((E12/B12),0)</f>
        <v>#DIV/0!</v>
      </c>
      <c r="G12" s="4" t="e">
        <f t="shared" ref="G12" si="29">ROUND((E12/C12),0)</f>
        <v>#DIV/0!</v>
      </c>
      <c r="H12" s="4" t="e">
        <f t="shared" ref="H12" si="30">ROUND((E12/D12),0)</f>
        <v>#DIV/0!</v>
      </c>
      <c r="I12" s="4">
        <f t="shared" ref="I12" si="31">T12</f>
        <v>0</v>
      </c>
      <c r="J12" s="4">
        <f t="shared" ref="J12" si="32">U12</f>
        <v>0</v>
      </c>
      <c r="O12">
        <v>0</v>
      </c>
      <c r="P12">
        <f>O12/1.2</f>
        <v>0</v>
      </c>
      <c r="Q12">
        <f t="shared" ref="Q12" si="33">P12/1.2</f>
        <v>0</v>
      </c>
      <c r="R12" s="2">
        <v>0</v>
      </c>
      <c r="S12" s="2"/>
      <c r="V12" s="54"/>
    </row>
    <row r="13" spans="1:35">
      <c r="A13" s="4">
        <f t="shared" ref="A13:A15" si="34">N13</f>
        <v>0</v>
      </c>
      <c r="B13" s="4">
        <f t="shared" ref="B13:B15" si="35">Q13</f>
        <v>0</v>
      </c>
      <c r="C13" s="4">
        <f t="shared" ref="C13:C15" si="36">B13*1.2</f>
        <v>0</v>
      </c>
      <c r="D13" s="4">
        <f t="shared" ref="D13:D15" si="37">C13*1.2</f>
        <v>0</v>
      </c>
      <c r="E13" s="5">
        <f t="shared" ref="E13:E15" si="38">R13</f>
        <v>0</v>
      </c>
      <c r="F13" s="4" t="e">
        <f t="shared" ref="F13:F15" si="39">ROUND((E13/B13),0)</f>
        <v>#DIV/0!</v>
      </c>
      <c r="G13" s="4" t="e">
        <f t="shared" ref="G13:G15" si="40">ROUND((E13/C13),0)</f>
        <v>#DIV/0!</v>
      </c>
      <c r="H13" s="4" t="e">
        <f t="shared" ref="H13:H15" si="41">ROUND((E13/D13),0)</f>
        <v>#DIV/0!</v>
      </c>
      <c r="I13" s="4">
        <f t="shared" ref="I13:I15" si="42">T13</f>
        <v>0</v>
      </c>
      <c r="J13" s="4">
        <f t="shared" ref="J13:J15" si="43">U13</f>
        <v>0</v>
      </c>
      <c r="O13">
        <v>0</v>
      </c>
      <c r="P13">
        <f t="shared" ref="P13" si="44">O13/1.2</f>
        <v>0</v>
      </c>
      <c r="Q13">
        <f t="shared" ref="Q13:Q15" si="45">P13/1.2</f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O14">
        <v>0</v>
      </c>
      <c r="P14">
        <f>O14/1.2</f>
        <v>0</v>
      </c>
      <c r="Q14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O15">
        <v>0</v>
      </c>
      <c r="P15">
        <f>O15/1.2</f>
        <v>0</v>
      </c>
      <c r="Q15">
        <f t="shared" si="45"/>
        <v>0</v>
      </c>
      <c r="R15" s="2">
        <v>0</v>
      </c>
      <c r="S15" s="2"/>
    </row>
    <row r="16" spans="1: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>
        <v>0</v>
      </c>
      <c r="P19">
        <f>O19/1.2</f>
        <v>0</v>
      </c>
      <c r="Q19">
        <f t="shared" ref="Q19" si="57">P19/1.2</f>
        <v>0</v>
      </c>
      <c r="R19" s="2">
        <v>0</v>
      </c>
      <c r="S19" s="2"/>
    </row>
    <row r="20" spans="1:19" s="9" customFormat="1"/>
    <row r="21" spans="1:19" s="9" customFormat="1" ht="16.5">
      <c r="F21" s="52"/>
    </row>
    <row r="22" spans="1:19" s="9" customFormat="1">
      <c r="F22" s="48"/>
    </row>
    <row r="23" spans="1:19" s="9" customFormat="1" ht="16.5">
      <c r="C23" s="9" t="s">
        <v>69</v>
      </c>
      <c r="E23" s="36"/>
      <c r="F23" s="50" t="s">
        <v>45</v>
      </c>
      <c r="G23" s="50"/>
      <c r="I23" s="9">
        <f>G23*9500</f>
        <v>0</v>
      </c>
    </row>
    <row r="24" spans="1:19" s="9" customFormat="1">
      <c r="C24" s="9" t="s">
        <v>1</v>
      </c>
      <c r="F24" s="50" t="s">
        <v>48</v>
      </c>
      <c r="G24" s="50"/>
    </row>
    <row r="25" spans="1:19" s="9" customFormat="1">
      <c r="F25" s="49" t="s">
        <v>49</v>
      </c>
      <c r="G25" s="49"/>
    </row>
    <row r="26" spans="1:19" s="9" customFormat="1">
      <c r="F26" s="39"/>
      <c r="G26" s="39"/>
    </row>
    <row r="27" spans="1:19" s="9" customFormat="1">
      <c r="F27" s="39" t="s">
        <v>67</v>
      </c>
      <c r="G27" s="39"/>
    </row>
    <row r="28" spans="1:19" s="9" customFormat="1">
      <c r="F28" s="39" t="s">
        <v>53</v>
      </c>
      <c r="G28" s="39"/>
    </row>
    <row r="29" spans="1:19" s="9" customFormat="1">
      <c r="F29" s="39" t="s">
        <v>50</v>
      </c>
      <c r="G29" s="39"/>
    </row>
    <row r="30" spans="1:19" s="9" customFormat="1">
      <c r="C30" s="56"/>
      <c r="D30"/>
      <c r="F30" s="50" t="s">
        <v>51</v>
      </c>
      <c r="G30" s="50"/>
    </row>
    <row r="31" spans="1:19" s="9" customFormat="1">
      <c r="C31"/>
      <c r="D31"/>
      <c r="F31" s="49" t="s">
        <v>68</v>
      </c>
      <c r="G31" s="49">
        <f>SUM(G27:G30)</f>
        <v>0</v>
      </c>
      <c r="I31" s="9" t="e">
        <f>I23/G31</f>
        <v>#DIV/0!</v>
      </c>
      <c r="Q31" s="53"/>
    </row>
    <row r="32" spans="1:19" s="9" customFormat="1">
      <c r="C32"/>
      <c r="D32"/>
      <c r="F32" s="39" t="s">
        <v>45</v>
      </c>
      <c r="G32" s="39"/>
      <c r="H32" s="9" t="e">
        <f>G31/G32</f>
        <v>#DIV/0!</v>
      </c>
      <c r="I32" s="9" t="s">
        <v>54</v>
      </c>
    </row>
    <row r="33" spans="3:20" s="9" customFormat="1">
      <c r="C33"/>
      <c r="D33"/>
      <c r="F33" s="39" t="s">
        <v>46</v>
      </c>
      <c r="G33" s="39"/>
    </row>
    <row r="34" spans="3:20" s="9" customFormat="1">
      <c r="C34"/>
      <c r="D34"/>
      <c r="F34" s="49" t="s">
        <v>47</v>
      </c>
      <c r="G34" s="49">
        <f>G31*G33</f>
        <v>0</v>
      </c>
      <c r="H34" s="9" t="e">
        <f>G34/D27</f>
        <v>#DIV/0!</v>
      </c>
    </row>
    <row r="35" spans="3:20" s="9" customFormat="1">
      <c r="C35"/>
      <c r="D35"/>
      <c r="F35" s="49" t="s">
        <v>24</v>
      </c>
      <c r="G35" s="49">
        <f>G34*90%</f>
        <v>0</v>
      </c>
    </row>
    <row r="36" spans="3:20" s="9" customFormat="1">
      <c r="C36"/>
      <c r="D36"/>
      <c r="F36" s="49" t="s">
        <v>25</v>
      </c>
      <c r="G36" s="49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53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53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L25" sqref="L25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12" sqref="K1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Y13" sqref="Y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Calculation</vt:lpstr>
      <vt:lpstr>20-20</vt:lpstr>
      <vt:lpstr>IGR</vt:lpstr>
      <vt:lpstr>Sheet7</vt:lpstr>
      <vt:lpstr>Sheet9</vt:lpstr>
      <vt:lpstr>Sheet10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2025-02-07T11:05:27Z</dcterms:modified>
</cp:coreProperties>
</file>