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osmos\Dombivali (East)\Harendar Horgundas Nihalani\"/>
    </mc:Choice>
  </mc:AlternateContent>
  <xr:revisionPtr revIDLastSave="0" documentId="13_ncr:1_{3763CE72-DB70-4D06-8379-734A6F2C9CD8}" xr6:coauthVersionLast="36" xr6:coauthVersionMax="47" xr10:uidLastSave="{00000000-0000-0000-0000-000000000000}"/>
  <bookViews>
    <workbookView xWindow="0" yWindow="0" windowWidth="28800" windowHeight="12105" tabRatio="932" xr2:uid="{00000000-000D-0000-FFFF-FFFF00000000}"/>
  </bookViews>
  <sheets>
    <sheet name="23-24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</sheets>
  <calcPr calcId="191029"/>
</workbook>
</file>

<file path=xl/calcChain.xml><?xml version="1.0" encoding="utf-8"?>
<calcChain xmlns="http://schemas.openxmlformats.org/spreadsheetml/2006/main">
  <c r="J52" i="4" l="1"/>
  <c r="J51" i="4"/>
  <c r="J50" i="4"/>
  <c r="J49" i="4"/>
  <c r="Q39" i="4"/>
  <c r="I50" i="4"/>
  <c r="I52" i="4" s="1"/>
  <c r="I49" i="4"/>
  <c r="H50" i="4"/>
  <c r="H52" i="4" s="1"/>
  <c r="I51" i="4" l="1"/>
  <c r="H51" i="4"/>
  <c r="T4" i="4"/>
  <c r="U4" i="4" s="1"/>
  <c r="U3" i="4"/>
  <c r="U5" i="4"/>
  <c r="U8" i="4"/>
  <c r="U9" i="4"/>
  <c r="U10" i="4"/>
  <c r="U11" i="4"/>
  <c r="U12" i="4"/>
  <c r="U13" i="4"/>
  <c r="T3" i="4"/>
  <c r="U2" i="4"/>
  <c r="T2" i="4"/>
  <c r="N35" i="4"/>
  <c r="N33" i="4"/>
  <c r="N30" i="4"/>
  <c r="N29" i="4"/>
  <c r="N28" i="4"/>
  <c r="N27" i="4"/>
  <c r="P7" i="4" l="1"/>
  <c r="I7" i="4"/>
  <c r="P6" i="4"/>
  <c r="I6" i="4"/>
  <c r="P5" i="4"/>
  <c r="J5" i="4"/>
  <c r="I5" i="4"/>
  <c r="Q4" i="4"/>
  <c r="J4" i="4"/>
  <c r="I4" i="4"/>
  <c r="Q3" i="4"/>
  <c r="J3" i="4"/>
  <c r="I3" i="4"/>
  <c r="Q2" i="4"/>
  <c r="J2" i="4"/>
  <c r="I2" i="4"/>
  <c r="Q7" i="4" l="1"/>
  <c r="U7" i="4"/>
  <c r="J7" i="4" s="1"/>
  <c r="Q6" i="4"/>
  <c r="U6" i="4"/>
  <c r="J6" i="4" s="1"/>
  <c r="B2" i="4" l="1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G2" i="4" l="1"/>
  <c r="F2" i="4"/>
  <c r="G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H6" i="4" s="1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B5" i="4"/>
  <c r="F5" i="4" s="1"/>
  <c r="H20" i="4"/>
  <c r="F20" i="4"/>
  <c r="G20" i="4"/>
  <c r="F16" i="4"/>
  <c r="G16" i="4"/>
  <c r="H31" i="4"/>
  <c r="G32" i="4"/>
  <c r="C5" i="4" l="1"/>
  <c r="G5" i="4" s="1"/>
  <c r="D5" i="4" l="1"/>
  <c r="H5" i="4" s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<sst xmlns="http://schemas.openxmlformats.org/spreadsheetml/2006/main" count="42" uniqueCount="34">
  <si>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</si>
  <si>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</si>
  <si>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</si>
  <si>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</si>
  <si>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</si>
  <si>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</si>
  <si>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</si>
  <si>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</si>
  <si>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</si>
  <si>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</si>
  <si>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</si>
  <si>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</si>
  <si>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</si>
  <si>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</si>
  <si>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DV</t>
  </si>
  <si>
    <t>ABUA</t>
  </si>
  <si>
    <t>FMV</t>
  </si>
  <si>
    <t xml:space="preserve">Agreement </t>
  </si>
  <si>
    <t xml:space="preserve">RENT - 1.90 </t>
  </si>
  <si>
    <t>Unit No. 11, Ground Floor, Sindhudurg Co-Op. Hsg. Soc. Ltd., Opp. Parasmani, Tilak Nagar, New/Current Survey No. 63 / 1 &amp; 3, CTS No. 9536, Tilak Road, Village - Gajbandhan Patharli, Taluka - Kalyan, District - Thane, Dombivli (East),</t>
  </si>
  <si>
    <t>mca</t>
  </si>
  <si>
    <t>Net area</t>
  </si>
  <si>
    <t>locker</t>
  </si>
  <si>
    <t>toilet</t>
  </si>
  <si>
    <t>25000 to 30000 on sa</t>
  </si>
  <si>
    <t>rate on bua</t>
  </si>
  <si>
    <t>bcc - 1977</t>
  </si>
  <si>
    <t>27.03.24</t>
  </si>
  <si>
    <t>09.02.23</t>
  </si>
  <si>
    <t>31.03.21</t>
  </si>
  <si>
    <t>Unit No. 3</t>
  </si>
  <si>
    <t>Unit no. 11</t>
  </si>
  <si>
    <t>Unit no. 12</t>
  </si>
  <si>
    <t xml:space="preserve">Unit No. 12 - Agreement ca - 410 sq. 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</si>
</sst>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43" fontId="0" fillId="0" borderId="1" xfId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1" xfId="1" applyFont="1" applyBorder="1"/>
    <xf numFmtId="0" fontId="1" fillId="2" borderId="0" xfId="0" applyFont="1" applyFill="1"/>
    <xf numFmtId="0" fontId="0" fillId="0" borderId="1" xfId="0" applyBorder="1"/>
    <xf numFmtId="43" fontId="0" fillId="0" borderId="1" xfId="0" applyNumberFormat="1" applyBorder="1"/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64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A855EF-08BA-4390-BCDC-7003C0FC7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203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14</xdr:col>
      <xdr:colOff>266700</xdr:colOff>
      <xdr:row>50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822FF-7FC3-41CD-BFEA-0022316DF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333375"/>
          <a:ext cx="7553325" cy="929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393A20-EF8A-4388-8A75-60AB81D41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953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344139</xdr:colOff>
      <xdr:row>48</xdr:row>
      <xdr:rowOff>86940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0B7706-8B5F-4934-BC9C-E6577B31A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78539" cy="8707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334613</xdr:colOff>
      <xdr:row>45</xdr:row>
      <xdr:rowOff>105986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6E62B6-1421-4E94-BB1C-EC9AACA3E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69013" cy="8678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topLeftCell="A13" workbookViewId="0">
      <selection activeCell="S42" sqref="S4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6.140625" customWidth="1"/>
    <col min="8" max="8" width="14.5703125" customWidth="1"/>
    <col min="9" max="9" width="16.28515625" customWidth="1"/>
    <col min="10" max="10" width="15" customWidth="1"/>
    <col min="11" max="13" width="0" hidden="1" customWidth="1"/>
    <col min="14" max="14" width="9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11.85546875" customWidth="1"/>
    <col min="21" max="21" width="6.28515625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21" x14ac:dyDescent="0.25">
      <c r="A2" s="4">
        <v>1</v>
      </c>
      <c r="B2" s="4">
        <f t="shared" ref="B2:B16" si="0">Q2</f>
        <v>301.66666666666669</v>
      </c>
      <c r="C2" s="4">
        <f t="shared" ref="C2:C16" si="1">B2*1.2</f>
        <v>362</v>
      </c>
      <c r="D2" s="4">
        <f t="shared" ref="D2:D16" si="2">C2*1.2</f>
        <v>434.4</v>
      </c>
      <c r="E2" s="5">
        <f t="shared" ref="E2:E16" si="3">R2</f>
        <v>4800500</v>
      </c>
      <c r="F2" s="4">
        <f t="shared" ref="F2:F7" si="4">ROUND((E2/B2),0)</f>
        <v>15913</v>
      </c>
      <c r="G2" s="4">
        <f t="shared" ref="G2:G7" si="5">ROUND((E2/C2),0)</f>
        <v>13261</v>
      </c>
      <c r="H2" s="4">
        <f t="shared" ref="H2:H7" si="6">ROUND((E2/D2),0)</f>
        <v>11051</v>
      </c>
      <c r="I2" s="4">
        <f t="shared" ref="I2:I7" si="7">T2</f>
        <v>5166600</v>
      </c>
      <c r="J2" s="4">
        <f t="shared" ref="J2:J7" si="8">U2</f>
        <v>14272.375690607734</v>
      </c>
      <c r="O2">
        <v>0</v>
      </c>
      <c r="P2">
        <v>362</v>
      </c>
      <c r="Q2">
        <f t="shared" ref="Q2:Q7" si="9">P2/1.2</f>
        <v>301.66666666666669</v>
      </c>
      <c r="R2" s="2">
        <v>4800500</v>
      </c>
      <c r="S2" s="2" t="s">
        <v>27</v>
      </c>
      <c r="T2" s="2">
        <f>R2+336100+30000</f>
        <v>5166600</v>
      </c>
      <c r="U2">
        <f>T2/P2</f>
        <v>14272.375690607734</v>
      </c>
    </row>
    <row r="3" spans="1:21" x14ac:dyDescent="0.25">
      <c r="A3" s="4">
        <v>2</v>
      </c>
      <c r="B3" s="4">
        <f t="shared" si="0"/>
        <v>91.666666666666671</v>
      </c>
      <c r="C3" s="4">
        <f t="shared" si="1"/>
        <v>110</v>
      </c>
      <c r="D3" s="4">
        <f t="shared" si="2"/>
        <v>132</v>
      </c>
      <c r="E3" s="5">
        <f t="shared" si="3"/>
        <v>3000000</v>
      </c>
      <c r="F3" s="4">
        <f t="shared" si="4"/>
        <v>32727</v>
      </c>
      <c r="G3" s="4">
        <f t="shared" si="5"/>
        <v>27273</v>
      </c>
      <c r="H3" s="4">
        <f t="shared" si="6"/>
        <v>22727</v>
      </c>
      <c r="I3" s="4">
        <f t="shared" si="7"/>
        <v>3240000</v>
      </c>
      <c r="J3" s="4">
        <f t="shared" si="8"/>
        <v>29454.545454545456</v>
      </c>
      <c r="O3">
        <v>0</v>
      </c>
      <c r="P3">
        <v>110</v>
      </c>
      <c r="Q3">
        <f t="shared" si="9"/>
        <v>91.666666666666671</v>
      </c>
      <c r="R3" s="2">
        <v>3000000</v>
      </c>
      <c r="S3" s="2" t="s">
        <v>28</v>
      </c>
      <c r="T3" s="2">
        <f>R3+210000+30000</f>
        <v>3240000</v>
      </c>
      <c r="U3">
        <f t="shared" ref="U3:U13" si="10">T3/P3</f>
        <v>29454.545454545456</v>
      </c>
    </row>
    <row r="4" spans="1:21" x14ac:dyDescent="0.25">
      <c r="A4" s="4">
        <v>3</v>
      </c>
      <c r="B4" s="4">
        <f t="shared" si="0"/>
        <v>129.16666666666669</v>
      </c>
      <c r="C4" s="4">
        <f t="shared" si="1"/>
        <v>155.00000000000003</v>
      </c>
      <c r="D4" s="4">
        <f t="shared" si="2"/>
        <v>186.00000000000003</v>
      </c>
      <c r="E4" s="5">
        <f t="shared" si="3"/>
        <v>2300000</v>
      </c>
      <c r="F4" s="4">
        <f t="shared" si="4"/>
        <v>17806</v>
      </c>
      <c r="G4" s="4">
        <f t="shared" si="5"/>
        <v>14839</v>
      </c>
      <c r="H4" s="4">
        <f t="shared" si="6"/>
        <v>12366</v>
      </c>
      <c r="I4" s="4">
        <f t="shared" si="7"/>
        <v>2415000</v>
      </c>
      <c r="J4" s="4">
        <f t="shared" si="8"/>
        <v>15580.645161290322</v>
      </c>
      <c r="O4">
        <v>0</v>
      </c>
      <c r="P4">
        <v>155</v>
      </c>
      <c r="Q4">
        <f t="shared" si="9"/>
        <v>129.16666666666669</v>
      </c>
      <c r="R4" s="2">
        <v>2300000</v>
      </c>
      <c r="S4" s="2" t="s">
        <v>29</v>
      </c>
      <c r="T4" s="2">
        <f>R4+92000+23000</f>
        <v>2415000</v>
      </c>
      <c r="U4">
        <f t="shared" si="10"/>
        <v>15580.645161290322</v>
      </c>
    </row>
    <row r="5" spans="1:21" x14ac:dyDescent="0.25">
      <c r="A5" s="4">
        <v>4</v>
      </c>
      <c r="B5" s="4">
        <f t="shared" si="0"/>
        <v>100</v>
      </c>
      <c r="C5" s="4">
        <f t="shared" si="1"/>
        <v>120</v>
      </c>
      <c r="D5" s="4">
        <f t="shared" si="2"/>
        <v>144</v>
      </c>
      <c r="E5" s="5">
        <f t="shared" si="3"/>
        <v>4500000</v>
      </c>
      <c r="F5" s="4">
        <f t="shared" si="4"/>
        <v>45000</v>
      </c>
      <c r="G5" s="14">
        <f t="shared" si="5"/>
        <v>37500</v>
      </c>
      <c r="H5" s="4">
        <f t="shared" si="6"/>
        <v>31250</v>
      </c>
      <c r="I5" s="4">
        <f t="shared" si="7"/>
        <v>0</v>
      </c>
      <c r="J5" s="4" t="e">
        <f t="shared" si="8"/>
        <v>#DIV/0!</v>
      </c>
      <c r="O5">
        <v>0</v>
      </c>
      <c r="P5">
        <f t="shared" ref="P5:P7" si="11">O5/1.2</f>
        <v>0</v>
      </c>
      <c r="Q5">
        <v>100</v>
      </c>
      <c r="R5" s="2">
        <v>4500000</v>
      </c>
      <c r="S5" s="2"/>
      <c r="U5" t="e">
        <f t="shared" si="10"/>
        <v>#DIV/0!</v>
      </c>
    </row>
    <row r="6" spans="1:21" x14ac:dyDescent="0.25">
      <c r="A6" s="4">
        <v>5</v>
      </c>
      <c r="B6" s="4">
        <f t="shared" si="0"/>
        <v>277.77777777777783</v>
      </c>
      <c r="C6" s="4">
        <f t="shared" si="1"/>
        <v>333.33333333333337</v>
      </c>
      <c r="D6" s="4">
        <f t="shared" si="2"/>
        <v>400.00000000000006</v>
      </c>
      <c r="E6" s="5">
        <f t="shared" si="3"/>
        <v>14000000</v>
      </c>
      <c r="F6" s="4">
        <f t="shared" si="4"/>
        <v>50400</v>
      </c>
      <c r="G6" s="14">
        <f t="shared" si="5"/>
        <v>42000</v>
      </c>
      <c r="H6" s="4">
        <f t="shared" si="6"/>
        <v>35000</v>
      </c>
      <c r="I6" s="4">
        <f t="shared" si="7"/>
        <v>0</v>
      </c>
      <c r="J6" s="4">
        <f t="shared" si="8"/>
        <v>0</v>
      </c>
      <c r="O6">
        <v>400</v>
      </c>
      <c r="P6">
        <f t="shared" si="11"/>
        <v>333.33333333333337</v>
      </c>
      <c r="Q6">
        <f t="shared" si="9"/>
        <v>277.77777777777783</v>
      </c>
      <c r="R6" s="2">
        <v>14000000</v>
      </c>
      <c r="S6" s="2"/>
      <c r="U6">
        <f t="shared" si="10"/>
        <v>0</v>
      </c>
    </row>
    <row r="7" spans="1:21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 t="e">
        <f t="shared" si="8"/>
        <v>#DIV/0!</v>
      </c>
      <c r="O7">
        <v>0</v>
      </c>
      <c r="P7">
        <f t="shared" si="11"/>
        <v>0</v>
      </c>
      <c r="Q7">
        <f t="shared" si="9"/>
        <v>0</v>
      </c>
      <c r="R7" s="2">
        <v>0</v>
      </c>
      <c r="S7" s="2"/>
      <c r="U7" t="e">
        <f t="shared" si="10"/>
        <v>#DIV/0!</v>
      </c>
    </row>
    <row r="8" spans="1:21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2">ROUND((E8/B8),0)</f>
        <v>#DIV/0!</v>
      </c>
      <c r="G8" s="4" t="e">
        <f t="shared" ref="G8:G15" si="13">ROUND((E8/C8),0)</f>
        <v>#DIV/0!</v>
      </c>
      <c r="H8" s="4" t="e">
        <f t="shared" ref="H8:H15" si="14">ROUND((E8/D8),0)</f>
        <v>#DIV/0!</v>
      </c>
      <c r="I8" s="4">
        <f t="shared" ref="I8:I15" si="15">T8</f>
        <v>0</v>
      </c>
      <c r="J8" s="4" t="e">
        <f t="shared" ref="J8:J15" si="16">U8</f>
        <v>#DIV/0!</v>
      </c>
      <c r="O8">
        <v>0</v>
      </c>
      <c r="P8">
        <f t="shared" ref="P8:P10" si="17">O8/1.2</f>
        <v>0</v>
      </c>
      <c r="Q8">
        <f t="shared" ref="Q8:Q10" si="18">P8/1.2</f>
        <v>0</v>
      </c>
      <c r="R8" s="2">
        <v>0</v>
      </c>
      <c r="S8" s="2"/>
      <c r="U8" t="e">
        <f t="shared" si="10"/>
        <v>#DIV/0!</v>
      </c>
    </row>
    <row r="9" spans="1:21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2"/>
        <v>#DIV/0!</v>
      </c>
      <c r="G9" s="4" t="e">
        <f t="shared" si="13"/>
        <v>#DIV/0!</v>
      </c>
      <c r="H9" s="4" t="e">
        <f t="shared" si="14"/>
        <v>#DIV/0!</v>
      </c>
      <c r="I9" s="4">
        <f t="shared" si="15"/>
        <v>0</v>
      </c>
      <c r="J9" s="4" t="e">
        <f t="shared" si="16"/>
        <v>#DIV/0!</v>
      </c>
      <c r="O9">
        <v>0</v>
      </c>
      <c r="P9">
        <f t="shared" si="17"/>
        <v>0</v>
      </c>
      <c r="Q9">
        <f t="shared" si="18"/>
        <v>0</v>
      </c>
      <c r="R9" s="2">
        <v>0</v>
      </c>
      <c r="S9" s="2"/>
      <c r="U9" t="e">
        <f t="shared" si="10"/>
        <v>#DIV/0!</v>
      </c>
    </row>
    <row r="10" spans="1:21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2"/>
        <v>#DIV/0!</v>
      </c>
      <c r="G10" s="4" t="e">
        <f t="shared" si="13"/>
        <v>#DIV/0!</v>
      </c>
      <c r="H10" s="4" t="e">
        <f t="shared" si="14"/>
        <v>#DIV/0!</v>
      </c>
      <c r="I10" s="4">
        <f t="shared" si="15"/>
        <v>0</v>
      </c>
      <c r="J10" s="4" t="e">
        <f t="shared" si="16"/>
        <v>#DIV/0!</v>
      </c>
      <c r="O10">
        <v>0</v>
      </c>
      <c r="P10">
        <f t="shared" si="17"/>
        <v>0</v>
      </c>
      <c r="Q10">
        <f t="shared" si="18"/>
        <v>0</v>
      </c>
      <c r="R10" s="2">
        <v>0</v>
      </c>
      <c r="S10" s="2"/>
      <c r="U10" t="e">
        <f t="shared" si="10"/>
        <v>#DIV/0!</v>
      </c>
    </row>
    <row r="11" spans="1:21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2"/>
        <v>#DIV/0!</v>
      </c>
      <c r="G11" s="4" t="e">
        <f t="shared" si="13"/>
        <v>#DIV/0!</v>
      </c>
      <c r="H11" s="4" t="e">
        <f t="shared" si="14"/>
        <v>#DIV/0!</v>
      </c>
      <c r="I11" s="4">
        <f t="shared" si="15"/>
        <v>0</v>
      </c>
      <c r="J11" s="4" t="e">
        <f t="shared" si="16"/>
        <v>#DIV/0!</v>
      </c>
      <c r="O11">
        <v>0</v>
      </c>
      <c r="P11">
        <f t="shared" ref="P11:P15" si="19">O11/1.2</f>
        <v>0</v>
      </c>
      <c r="Q11">
        <f t="shared" ref="Q11:Q15" si="20">P11/1.2</f>
        <v>0</v>
      </c>
      <c r="R11" s="2">
        <v>0</v>
      </c>
      <c r="S11" s="2"/>
      <c r="U11" t="e">
        <f t="shared" si="10"/>
        <v>#DIV/0!</v>
      </c>
    </row>
    <row r="12" spans="1:21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2"/>
        <v>#DIV/0!</v>
      </c>
      <c r="G12" s="4" t="e">
        <f t="shared" si="13"/>
        <v>#DIV/0!</v>
      </c>
      <c r="H12" s="4" t="e">
        <f t="shared" si="14"/>
        <v>#DIV/0!</v>
      </c>
      <c r="I12" s="4">
        <f t="shared" si="15"/>
        <v>0</v>
      </c>
      <c r="J12" s="4" t="e">
        <f t="shared" si="16"/>
        <v>#DIV/0!</v>
      </c>
      <c r="O12">
        <v>0</v>
      </c>
      <c r="P12">
        <f t="shared" si="19"/>
        <v>0</v>
      </c>
      <c r="Q12">
        <f t="shared" si="20"/>
        <v>0</v>
      </c>
      <c r="R12" s="2">
        <v>0</v>
      </c>
      <c r="S12" s="2"/>
      <c r="U12" t="e">
        <f t="shared" si="10"/>
        <v>#DIV/0!</v>
      </c>
    </row>
    <row r="13" spans="1:21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2"/>
        <v>#DIV/0!</v>
      </c>
      <c r="G13" s="4" t="e">
        <f t="shared" si="13"/>
        <v>#DIV/0!</v>
      </c>
      <c r="H13" s="4" t="e">
        <f t="shared" si="14"/>
        <v>#DIV/0!</v>
      </c>
      <c r="I13" s="4">
        <f t="shared" si="15"/>
        <v>0</v>
      </c>
      <c r="J13" s="4" t="e">
        <f t="shared" si="16"/>
        <v>#DIV/0!</v>
      </c>
      <c r="O13">
        <v>0</v>
      </c>
      <c r="P13">
        <f t="shared" si="19"/>
        <v>0</v>
      </c>
      <c r="Q13">
        <f t="shared" si="20"/>
        <v>0</v>
      </c>
      <c r="R13" s="2">
        <v>0</v>
      </c>
      <c r="S13" s="2"/>
      <c r="U13" t="e">
        <f t="shared" si="10"/>
        <v>#DIV/0!</v>
      </c>
    </row>
    <row r="14" spans="1:21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2"/>
        <v>#DIV/0!</v>
      </c>
      <c r="G14" s="4" t="e">
        <f t="shared" si="13"/>
        <v>#DIV/0!</v>
      </c>
      <c r="H14" s="4" t="e">
        <f t="shared" si="14"/>
        <v>#DIV/0!</v>
      </c>
      <c r="I14" s="4">
        <f t="shared" si="15"/>
        <v>0</v>
      </c>
      <c r="J14" s="4">
        <f t="shared" si="16"/>
        <v>0</v>
      </c>
      <c r="O14">
        <v>0</v>
      </c>
      <c r="P14">
        <f t="shared" si="19"/>
        <v>0</v>
      </c>
      <c r="Q14">
        <f t="shared" si="20"/>
        <v>0</v>
      </c>
      <c r="R14" s="2">
        <v>0</v>
      </c>
      <c r="S14" s="2"/>
    </row>
    <row r="15" spans="1:21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2"/>
        <v>#DIV/0!</v>
      </c>
      <c r="G15" s="4" t="e">
        <f t="shared" si="13"/>
        <v>#DIV/0!</v>
      </c>
      <c r="H15" s="4" t="e">
        <f t="shared" si="14"/>
        <v>#DIV/0!</v>
      </c>
      <c r="I15" s="4">
        <f t="shared" si="15"/>
        <v>0</v>
      </c>
      <c r="J15" s="4">
        <f t="shared" si="16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2"/>
    </row>
    <row r="16" spans="1:21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1">ROUND((E16/B16),0)</f>
        <v>#DIV/0!</v>
      </c>
      <c r="G16" s="4" t="e">
        <f t="shared" ref="G16" si="22">ROUND((E16/C16),0)</f>
        <v>#DIV/0!</v>
      </c>
      <c r="H16" s="4" t="e">
        <f t="shared" ref="H16" si="23">ROUND((E16/D16),0)</f>
        <v>#DIV/0!</v>
      </c>
      <c r="I16" s="4">
        <f t="shared" ref="I16" si="24">T16</f>
        <v>0</v>
      </c>
      <c r="J16" s="4">
        <f t="shared" ref="J16" si="25">U16</f>
        <v>0</v>
      </c>
      <c r="O16">
        <v>0</v>
      </c>
      <c r="P16">
        <f t="shared" ref="P16" si="26">O16/1.2</f>
        <v>0</v>
      </c>
      <c r="Q16">
        <f t="shared" ref="Q16" si="27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8">Q17</f>
        <v>0</v>
      </c>
      <c r="C17" s="4">
        <f t="shared" ref="C17:C21" si="29">B17*1.2</f>
        <v>0</v>
      </c>
      <c r="D17" s="4">
        <f t="shared" ref="D17:D21" si="30">C17*1.2</f>
        <v>0</v>
      </c>
      <c r="E17" s="5">
        <f t="shared" ref="E17:E21" si="31">R17</f>
        <v>0</v>
      </c>
      <c r="F17" s="4" t="e">
        <f t="shared" ref="F17" si="32">ROUND((E17/B17),0)</f>
        <v>#DIV/0!</v>
      </c>
      <c r="G17" s="4" t="e">
        <f t="shared" ref="G17" si="33">ROUND((E17/C17),0)</f>
        <v>#DIV/0!</v>
      </c>
      <c r="H17" s="4" t="e">
        <f t="shared" ref="H17" si="34">ROUND((E17/D17),0)</f>
        <v>#DIV/0!</v>
      </c>
      <c r="I17" s="4">
        <f t="shared" ref="I17" si="35">T17</f>
        <v>0</v>
      </c>
      <c r="J17" s="4">
        <f t="shared" ref="J17" si="36">U17</f>
        <v>0</v>
      </c>
      <c r="O17">
        <v>0</v>
      </c>
      <c r="P17">
        <f t="shared" ref="P17" si="37">O17/1.2</f>
        <v>0</v>
      </c>
      <c r="Q17">
        <f t="shared" ref="Q17" si="38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ref="F18:F21" si="39">ROUND((E18/B18),0)</f>
        <v>#DIV/0!</v>
      </c>
      <c r="G18" s="4" t="e">
        <f t="shared" ref="G18:G21" si="40">ROUND((E18/C18),0)</f>
        <v>#DIV/0!</v>
      </c>
      <c r="H18" s="4" t="e">
        <f t="shared" ref="H18:H21" si="41">ROUND((E18/D18),0)</f>
        <v>#DIV/0!</v>
      </c>
      <c r="I18" s="4">
        <f t="shared" ref="I18:J21" si="42">T18</f>
        <v>0</v>
      </c>
      <c r="J18" s="4">
        <f t="shared" si="42"/>
        <v>0</v>
      </c>
      <c r="O18">
        <v>0</v>
      </c>
      <c r="P18">
        <f t="shared" ref="P18" si="43">O18/1.2</f>
        <v>0</v>
      </c>
      <c r="Q18">
        <f t="shared" ref="Q18:Q21" si="44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>
        <v>0</v>
      </c>
      <c r="P19">
        <f>O19/1.2</f>
        <v>0</v>
      </c>
      <c r="Q19">
        <f t="shared" si="44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5">Q20</f>
        <v>0</v>
      </c>
      <c r="C20" s="4">
        <f t="shared" ref="C20" si="46">B20*1.2</f>
        <v>0</v>
      </c>
      <c r="D20" s="4">
        <f t="shared" ref="D20" si="47">C20*1.2</f>
        <v>0</v>
      </c>
      <c r="E20" s="5">
        <f t="shared" ref="E20" si="48">R20</f>
        <v>0</v>
      </c>
      <c r="F20" s="4" t="e">
        <f t="shared" ref="F20" si="49">ROUND((E20/B20),0)</f>
        <v>#DIV/0!</v>
      </c>
      <c r="G20" s="4" t="e">
        <f t="shared" ref="G20" si="50">ROUND((E20/C20),0)</f>
        <v>#DIV/0!</v>
      </c>
      <c r="H20" s="4" t="e">
        <f t="shared" ref="H20" si="51">ROUND((E20/D20),0)</f>
        <v>#DIV/0!</v>
      </c>
      <c r="I20" s="4">
        <f t="shared" ref="I20" si="52">T20</f>
        <v>0</v>
      </c>
      <c r="J20" s="4">
        <f t="shared" ref="J20" si="53">U20</f>
        <v>0</v>
      </c>
      <c r="O20">
        <v>0</v>
      </c>
      <c r="P20">
        <f t="shared" ref="P20" si="54">O20/1.2</f>
        <v>0</v>
      </c>
      <c r="Q20">
        <f t="shared" ref="Q20" si="55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8"/>
        <v>0</v>
      </c>
      <c r="C21" s="4">
        <f t="shared" si="29"/>
        <v>0</v>
      </c>
      <c r="D21" s="4">
        <f t="shared" si="30"/>
        <v>0</v>
      </c>
      <c r="E21" s="5">
        <f t="shared" si="31"/>
        <v>0</v>
      </c>
      <c r="F21" s="4" t="e">
        <f t="shared" si="39"/>
        <v>#DIV/0!</v>
      </c>
      <c r="G21" s="4" t="e">
        <f t="shared" si="40"/>
        <v>#DIV/0!</v>
      </c>
      <c r="H21" s="4" t="e">
        <f t="shared" si="41"/>
        <v>#DIV/0!</v>
      </c>
      <c r="I21" s="4">
        <f t="shared" si="42"/>
        <v>0</v>
      </c>
      <c r="J21" s="4">
        <f t="shared" si="42"/>
        <v>0</v>
      </c>
      <c r="O21">
        <v>0</v>
      </c>
      <c r="P21">
        <f>O21/1.2</f>
        <v>0</v>
      </c>
      <c r="Q21">
        <f t="shared" si="44"/>
        <v>0</v>
      </c>
      <c r="R21" s="2">
        <v>0</v>
      </c>
      <c r="S21" s="2"/>
    </row>
    <row r="22" spans="1:19" s="8" customFormat="1" x14ac:dyDescent="0.25"/>
    <row r="23" spans="1:19" s="8" customFormat="1" x14ac:dyDescent="0.25">
      <c r="F23" s="8" t="s">
        <v>18</v>
      </c>
    </row>
    <row r="24" spans="1:19" s="8" customFormat="1" x14ac:dyDescent="0.25">
      <c r="F24" s="11"/>
      <c r="G24" s="8" t="s">
        <v>19</v>
      </c>
    </row>
    <row r="25" spans="1:19" s="8" customFormat="1" x14ac:dyDescent="0.25">
      <c r="F25" s="12"/>
    </row>
    <row r="26" spans="1:19" s="8" customFormat="1" x14ac:dyDescent="0.25">
      <c r="F26" s="12"/>
      <c r="I26" s="8" t="s">
        <v>20</v>
      </c>
    </row>
    <row r="27" spans="1:19" s="8" customFormat="1" x14ac:dyDescent="0.25">
      <c r="F27" s="12"/>
      <c r="I27" s="8">
        <v>35</v>
      </c>
      <c r="J27" s="8">
        <v>35</v>
      </c>
      <c r="N27" s="8">
        <f>J27*I27</f>
        <v>1225</v>
      </c>
    </row>
    <row r="28" spans="1:19" s="8" customFormat="1" x14ac:dyDescent="0.25">
      <c r="C28" s="10" t="s">
        <v>17</v>
      </c>
      <c r="D28" s="10"/>
      <c r="F28" s="9"/>
      <c r="G28" s="9"/>
      <c r="I28" s="8">
        <v>5</v>
      </c>
      <c r="J28" s="8">
        <v>6.67</v>
      </c>
      <c r="N28" s="8">
        <f t="shared" ref="N28:N29" si="56">J28*I28</f>
        <v>33.35</v>
      </c>
    </row>
    <row r="29" spans="1:19" s="8" customFormat="1" x14ac:dyDescent="0.25">
      <c r="C29" s="10" t="s">
        <v>1</v>
      </c>
      <c r="D29" s="10"/>
      <c r="F29" s="9" t="s">
        <v>15</v>
      </c>
      <c r="G29" s="9">
        <v>650</v>
      </c>
      <c r="H29" s="8" t="e">
        <f>G29/G28</f>
        <v>#DIV/0!</v>
      </c>
      <c r="I29" s="8">
        <v>7.5</v>
      </c>
      <c r="J29" s="8">
        <v>8</v>
      </c>
      <c r="N29" s="8">
        <f t="shared" si="56"/>
        <v>60</v>
      </c>
    </row>
    <row r="30" spans="1:19" s="8" customFormat="1" x14ac:dyDescent="0.25">
      <c r="F30" s="9" t="s">
        <v>25</v>
      </c>
      <c r="G30" s="9">
        <v>36000</v>
      </c>
      <c r="J30" s="8" t="s">
        <v>21</v>
      </c>
      <c r="N30" s="8">
        <f>N27-N28-N29</f>
        <v>1131.6500000000001</v>
      </c>
    </row>
    <row r="31" spans="1:19" s="8" customFormat="1" x14ac:dyDescent="0.25">
      <c r="C31" s="13"/>
      <c r="D31" s="13"/>
      <c r="F31" s="13" t="s">
        <v>16</v>
      </c>
      <c r="G31" s="13">
        <f>G29*G30</f>
        <v>23400000</v>
      </c>
      <c r="H31" s="8" t="e">
        <f>G31/D29</f>
        <v>#DIV/0!</v>
      </c>
    </row>
    <row r="32" spans="1:19" s="8" customFormat="1" x14ac:dyDescent="0.25">
      <c r="C32" s="13"/>
      <c r="D32" s="13"/>
      <c r="F32" s="13" t="s">
        <v>13</v>
      </c>
      <c r="G32" s="13">
        <f>G31*90%</f>
        <v>21060000</v>
      </c>
      <c r="I32" s="8" t="s">
        <v>22</v>
      </c>
    </row>
    <row r="33" spans="3:17" s="8" customFormat="1" x14ac:dyDescent="0.25">
      <c r="C33" s="13"/>
      <c r="D33" s="13"/>
      <c r="F33" s="13" t="s">
        <v>14</v>
      </c>
      <c r="G33" s="13">
        <f>G31*80%</f>
        <v>18720000</v>
      </c>
      <c r="I33" s="8">
        <v>11</v>
      </c>
      <c r="J33" s="8">
        <v>21</v>
      </c>
      <c r="N33" s="8">
        <f>J33*I33</f>
        <v>231</v>
      </c>
    </row>
    <row r="34" spans="3:17" s="8" customFormat="1" x14ac:dyDescent="0.25">
      <c r="C34" s="13"/>
      <c r="D34" s="13"/>
      <c r="I34" s="8" t="s">
        <v>23</v>
      </c>
    </row>
    <row r="35" spans="3:17" s="8" customFormat="1" x14ac:dyDescent="0.25">
      <c r="C35" s="13"/>
      <c r="D35" s="13"/>
      <c r="F35" s="8" t="s">
        <v>26</v>
      </c>
      <c r="I35" s="8">
        <v>4.5</v>
      </c>
      <c r="J35" s="8">
        <v>21</v>
      </c>
      <c r="N35" s="8">
        <f>J35*I35</f>
        <v>94.5</v>
      </c>
    </row>
    <row r="36" spans="3:17" s="8" customFormat="1" x14ac:dyDescent="0.25">
      <c r="F36" s="8" t="s">
        <v>24</v>
      </c>
    </row>
    <row r="37" spans="3:17" s="8" customFormat="1" x14ac:dyDescent="0.25"/>
    <row r="38" spans="3:17" s="8" customFormat="1" x14ac:dyDescent="0.25"/>
    <row r="39" spans="3:17" s="8" customFormat="1" x14ac:dyDescent="0.25">
      <c r="J39" s="10" t="s">
        <v>33</v>
      </c>
      <c r="K39" s="10"/>
      <c r="L39" s="10"/>
      <c r="M39" s="10"/>
      <c r="N39" s="10"/>
      <c r="O39" s="10"/>
      <c r="P39" s="10"/>
      <c r="Q39" s="10">
        <f>410*1.2</f>
        <v>492</v>
      </c>
    </row>
    <row r="40" spans="3:17" s="8" customFormat="1" x14ac:dyDescent="0.25">
      <c r="J40" s="10"/>
      <c r="K40" s="10"/>
      <c r="L40" s="10"/>
      <c r="M40" s="10"/>
      <c r="N40" s="10"/>
      <c r="O40" s="10"/>
      <c r="P40" s="10"/>
      <c r="Q40" s="10"/>
    </row>
    <row r="41" spans="3:17" s="8" customFormat="1" x14ac:dyDescent="0.25">
      <c r="J41" s="10"/>
      <c r="K41" s="10"/>
      <c r="L41" s="10"/>
      <c r="M41" s="10"/>
      <c r="N41" s="10"/>
      <c r="O41" s="10"/>
      <c r="P41" s="10"/>
      <c r="Q41" s="10"/>
    </row>
    <row r="42" spans="3:17" s="8" customFormat="1" x14ac:dyDescent="0.25">
      <c r="J42" s="10"/>
      <c r="K42" s="10"/>
      <c r="L42" s="10"/>
      <c r="M42" s="10"/>
      <c r="N42" s="10"/>
      <c r="O42" s="10"/>
      <c r="P42" s="10"/>
      <c r="Q42" s="10"/>
    </row>
    <row r="43" spans="3:17" s="8" customFormat="1" x14ac:dyDescent="0.25">
      <c r="J43" s="10"/>
      <c r="K43" s="10"/>
      <c r="L43" s="10"/>
      <c r="M43" s="10"/>
      <c r="N43" s="10"/>
      <c r="O43" s="10"/>
      <c r="P43" s="10"/>
      <c r="Q43" s="10"/>
    </row>
    <row r="44" spans="3:17" s="8" customFormat="1" x14ac:dyDescent="0.25">
      <c r="J44" s="10"/>
      <c r="K44" s="10"/>
      <c r="L44" s="10"/>
      <c r="M44" s="10"/>
      <c r="N44" s="10"/>
      <c r="O44" s="10"/>
      <c r="P44" s="10"/>
      <c r="Q44" s="10"/>
    </row>
    <row r="45" spans="3:17" s="8" customFormat="1" x14ac:dyDescent="0.25">
      <c r="J45" s="10"/>
      <c r="K45" s="10"/>
      <c r="L45" s="10"/>
      <c r="M45" s="10"/>
      <c r="N45" s="10"/>
      <c r="O45" s="10"/>
      <c r="P45" s="10"/>
      <c r="Q45" s="10"/>
    </row>
    <row r="46" spans="3:17" s="8" customFormat="1" x14ac:dyDescent="0.25">
      <c r="J46" s="10"/>
      <c r="K46" s="10"/>
      <c r="L46" s="10"/>
      <c r="M46" s="10"/>
      <c r="N46" s="10"/>
      <c r="O46" s="10"/>
      <c r="P46" s="10"/>
      <c r="Q46" s="10"/>
    </row>
    <row r="47" spans="3:17" s="8" customFormat="1" x14ac:dyDescent="0.25">
      <c r="H47" s="12" t="s">
        <v>30</v>
      </c>
      <c r="I47" s="12" t="s">
        <v>31</v>
      </c>
      <c r="J47" s="12" t="s">
        <v>32</v>
      </c>
    </row>
    <row r="48" spans="3:17" x14ac:dyDescent="0.25">
      <c r="G48" s="9" t="s">
        <v>15</v>
      </c>
      <c r="H48" s="9">
        <v>650</v>
      </c>
      <c r="I48" s="15">
        <v>500</v>
      </c>
      <c r="J48" s="15">
        <v>492</v>
      </c>
    </row>
    <row r="49" spans="7:10" x14ac:dyDescent="0.25">
      <c r="G49" s="9" t="s">
        <v>25</v>
      </c>
      <c r="H49" s="9">
        <v>36000</v>
      </c>
      <c r="I49" s="16">
        <f>H49</f>
        <v>36000</v>
      </c>
      <c r="J49" s="16">
        <f>H49</f>
        <v>36000</v>
      </c>
    </row>
    <row r="50" spans="7:10" x14ac:dyDescent="0.25">
      <c r="G50" s="13" t="s">
        <v>16</v>
      </c>
      <c r="H50" s="13">
        <f>H48*H49</f>
        <v>23400000</v>
      </c>
      <c r="I50" s="17">
        <f>I49*I48</f>
        <v>18000000</v>
      </c>
      <c r="J50" s="17">
        <f>J49*J48</f>
        <v>17712000</v>
      </c>
    </row>
    <row r="51" spans="7:10" x14ac:dyDescent="0.25">
      <c r="G51" s="13" t="s">
        <v>13</v>
      </c>
      <c r="H51" s="13">
        <f>H50*90%</f>
        <v>21060000</v>
      </c>
      <c r="I51" s="17">
        <f>I50*90%</f>
        <v>16200000</v>
      </c>
      <c r="J51" s="17">
        <f>J50*90%</f>
        <v>15940800</v>
      </c>
    </row>
    <row r="52" spans="7:10" x14ac:dyDescent="0.25">
      <c r="G52" s="13" t="s">
        <v>14</v>
      </c>
      <c r="H52" s="13">
        <f>H50*80%</f>
        <v>18720000</v>
      </c>
      <c r="I52" s="17">
        <f>I50*80%</f>
        <v>14400000</v>
      </c>
      <c r="J52" s="17">
        <f>J50*80%</f>
        <v>14169600</v>
      </c>
    </row>
    <row r="53" spans="7:10" x14ac:dyDescent="0.25">
      <c r="G53" s="15"/>
      <c r="H53" s="15"/>
      <c r="I53" s="15"/>
      <c r="J53" s="15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35" sqref="J3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T16" sqref="T16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2025-02-08T06:43:48Z</dcterms:modified>
</cp:coreProperties>
</file>