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Kalyan\Vishal Thorat\"/>
    </mc:Choice>
  </mc:AlternateContent>
  <xr:revisionPtr revIDLastSave="0" documentId="13_ncr:1_{7601F88F-E2ED-4450-9D43-07F05DFB1968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5" i="4" l="1"/>
  <c r="R4" i="4"/>
  <c r="Q4" i="4"/>
  <c r="R2" i="4"/>
  <c r="Q2" i="4"/>
  <c r="R3" i="4"/>
  <c r="Q3" i="4"/>
  <c r="H22" i="4"/>
  <c r="J20" i="4"/>
  <c r="H19" i="4"/>
  <c r="I18" i="4"/>
  <c r="I17" i="4"/>
  <c r="I20" i="4"/>
  <c r="G28" i="4"/>
  <c r="Q12" i="4" l="1"/>
  <c r="P12" i="4"/>
  <c r="P11" i="4"/>
  <c r="Q11" i="4" s="1"/>
  <c r="Q10" i="4"/>
  <c r="P10" i="4"/>
  <c r="P9" i="4"/>
  <c r="P8" i="4"/>
  <c r="Q7" i="4"/>
  <c r="Q6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T2" i="4" s="1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<sst xmlns="http://schemas.openxmlformats.org/spreadsheetml/2006/main" count="30" uniqueCount="27">
  <si>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</si>
  <si>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</si>
  <si>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</si>
  <si>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</si>
  <si>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</si>
  <si>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</si>
  <si>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</si>
  <si>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</si>
  <si>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</si>
  <si>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</si>
  <si>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</si>
  <si>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</si>
  <si>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</si>
  <si>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24.01.22</t>
  </si>
  <si>
    <t>agreement - 22.01.25</t>
  </si>
  <si>
    <t>av</t>
  </si>
  <si>
    <t>sd</t>
  </si>
  <si>
    <t>rd</t>
  </si>
  <si>
    <t>bua</t>
  </si>
  <si>
    <t>ca</t>
  </si>
  <si>
    <t>encl bal</t>
  </si>
  <si>
    <t>rate on ca</t>
  </si>
  <si>
    <t>fmv</t>
  </si>
  <si>
    <t>30.05.24</t>
  </si>
  <si>
    <t>15.04.24</t>
  </si>
  <si>
    <t>Flat No. 905, 9th Floor, Wing - R1, Rugi Colonia, Dattanagar, Kalyan Badlapur Road, Village - Chikhloli, Taluka - Ambernath, District - Thane, PIN Code - 421 503</t>
  </si>
  <si>
    <t>ls - 40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</si>
</sst>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315135</xdr:colOff>
      <xdr:row>45</xdr:row>
      <xdr:rowOff>58291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D12DFA-3687-4A28-9923-B82761CD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801535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10</xdr:col>
      <xdr:colOff>334187</xdr:colOff>
      <xdr:row>48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5A874-33DC-40C5-8804-83224B9F9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5820587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296082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CFA374-38AA-4B38-A248-364767755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782482" cy="8154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39308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8C688A-F357-491F-A86F-8C19F51F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467981</xdr:colOff>
      <xdr:row>52</xdr:row>
      <xdr:rowOff>96460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23A4A6-B71D-480C-84B1-C31930E82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02381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9ACB27-85FA-4AC5-B030-7ECC757F5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15117-086D-4EF3-90B8-D524F9CA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A96778-9A2E-4925-8C3C-07A77A643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N27" sqref="N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850.35599999999999</v>
      </c>
      <c r="C2" s="4">
        <f>B2*1.2</f>
        <v>1020.4272</v>
      </c>
      <c r="D2" s="4">
        <f t="shared" ref="D2:D13" si="2">C2*1.2</f>
        <v>1224.5126399999999</v>
      </c>
      <c r="E2" s="5">
        <f t="shared" ref="E2:E13" si="3">R2</f>
        <v>5224000</v>
      </c>
      <c r="F2" s="10">
        <f t="shared" ref="F2:F13" si="4">ROUND((E2/B2),0)</f>
        <v>6143</v>
      </c>
      <c r="G2" s="10">
        <f t="shared" ref="G2:G13" si="5">ROUND((E2/C2),0)</f>
        <v>5119</v>
      </c>
      <c r="H2" s="10">
        <f t="shared" ref="H2:H13" si="6">ROUND((E2/D2),0)</f>
        <v>4266</v>
      </c>
      <c r="I2" s="4" t="e">
        <f>#REF!</f>
        <v>#REF!</v>
      </c>
      <c r="J2" s="4" t="str">
        <f t="shared" ref="J2:J13" si="7">S2</f>
        <v>24.01.22</v>
      </c>
      <c r="O2">
        <v>0</v>
      </c>
      <c r="P2">
        <f t="shared" ref="P2:P12" si="8">O2/1.2</f>
        <v>0</v>
      </c>
      <c r="Q2">
        <f>79*10.764</f>
        <v>850.35599999999999</v>
      </c>
      <c r="R2" s="2">
        <f>4900000+294000+30000</f>
        <v>5224000</v>
      </c>
      <c r="S2" s="8" t="s">
        <v>13</v>
      </c>
      <c r="T2" s="8">
        <f>F2*1.2</f>
        <v>7371.5999999999995</v>
      </c>
    </row>
    <row r="3" spans="1:20" x14ac:dyDescent="0.25">
      <c r="A3" s="4">
        <f t="shared" si="0"/>
        <v>0</v>
      </c>
      <c r="B3" s="4">
        <f t="shared" si="1"/>
        <v>511.28999999999996</v>
      </c>
      <c r="C3" s="4">
        <f t="shared" ref="C3:C15" si="9">B3*1.2</f>
        <v>613.54799999999989</v>
      </c>
      <c r="D3" s="4">
        <f t="shared" si="2"/>
        <v>736.2575999999998</v>
      </c>
      <c r="E3" s="5">
        <f t="shared" si="3"/>
        <v>2998000</v>
      </c>
      <c r="F3" s="15">
        <f t="shared" si="4"/>
        <v>5864</v>
      </c>
      <c r="G3" s="10">
        <f t="shared" si="5"/>
        <v>4886</v>
      </c>
      <c r="H3" s="10">
        <f t="shared" si="6"/>
        <v>4072</v>
      </c>
      <c r="I3" s="4" t="e">
        <f>#REF!</f>
        <v>#REF!</v>
      </c>
      <c r="J3" s="4" t="str">
        <f t="shared" si="7"/>
        <v>30.05.24</v>
      </c>
      <c r="O3">
        <v>0</v>
      </c>
      <c r="P3">
        <f t="shared" si="8"/>
        <v>0</v>
      </c>
      <c r="Q3">
        <f>47.5*10.764</f>
        <v>511.28999999999996</v>
      </c>
      <c r="R3" s="2">
        <f>2800000+168000+30000</f>
        <v>2998000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680.28480000000002</v>
      </c>
      <c r="C4" s="4">
        <f t="shared" si="9"/>
        <v>816.34176000000002</v>
      </c>
      <c r="D4" s="4">
        <f t="shared" si="2"/>
        <v>979.61011199999996</v>
      </c>
      <c r="E4" s="5">
        <f t="shared" si="3"/>
        <v>3899000</v>
      </c>
      <c r="F4" s="15">
        <f t="shared" si="4"/>
        <v>5731</v>
      </c>
      <c r="G4" s="10">
        <f t="shared" si="5"/>
        <v>4776</v>
      </c>
      <c r="H4" s="10">
        <f t="shared" si="6"/>
        <v>3980</v>
      </c>
      <c r="I4" s="4" t="e">
        <f>#REF!</f>
        <v>#REF!</v>
      </c>
      <c r="J4" s="4" t="str">
        <f t="shared" si="7"/>
        <v>15.04.24</v>
      </c>
      <c r="O4">
        <v>0</v>
      </c>
      <c r="P4">
        <f t="shared" si="8"/>
        <v>0</v>
      </c>
      <c r="Q4">
        <f>63.2*10.764</f>
        <v>680.28480000000002</v>
      </c>
      <c r="R4" s="2">
        <f>3650000+219000+30000</f>
        <v>3899000</v>
      </c>
      <c r="S4" s="8" t="s">
        <v>24</v>
      </c>
      <c r="T4" s="8"/>
    </row>
    <row r="5" spans="1:20" x14ac:dyDescent="0.25">
      <c r="A5" s="4">
        <f t="shared" si="0"/>
        <v>0</v>
      </c>
      <c r="B5" s="4">
        <f t="shared" si="1"/>
        <v>430</v>
      </c>
      <c r="C5" s="4">
        <f t="shared" si="9"/>
        <v>516</v>
      </c>
      <c r="D5" s="4">
        <f t="shared" si="2"/>
        <v>619.19999999999993</v>
      </c>
      <c r="E5" s="5">
        <f t="shared" si="3"/>
        <v>3600000</v>
      </c>
      <c r="F5" s="10">
        <f t="shared" si="4"/>
        <v>8372</v>
      </c>
      <c r="G5" s="10">
        <f t="shared" si="5"/>
        <v>6977</v>
      </c>
      <c r="H5" s="10">
        <f t="shared" si="6"/>
        <v>5814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430</v>
      </c>
      <c r="R5" s="2">
        <v>3600000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465</v>
      </c>
      <c r="C6" s="4">
        <f t="shared" si="9"/>
        <v>558</v>
      </c>
      <c r="D6" s="4">
        <f t="shared" si="2"/>
        <v>669.6</v>
      </c>
      <c r="E6" s="5">
        <f t="shared" si="3"/>
        <v>4700000</v>
      </c>
      <c r="F6" s="10">
        <f t="shared" si="4"/>
        <v>10108</v>
      </c>
      <c r="G6" s="10">
        <f t="shared" si="5"/>
        <v>8423</v>
      </c>
      <c r="H6" s="10">
        <f t="shared" si="6"/>
        <v>7019</v>
      </c>
      <c r="I6" s="4" t="e">
        <f>#REF!</f>
        <v>#REF!</v>
      </c>
      <c r="J6" s="4">
        <f t="shared" si="7"/>
        <v>0</v>
      </c>
      <c r="O6">
        <v>0</v>
      </c>
      <c r="P6">
        <v>558</v>
      </c>
      <c r="Q6">
        <f t="shared" ref="Q6:Q12" si="10">P6/1.2</f>
        <v>465</v>
      </c>
      <c r="R6" s="2">
        <v>4700000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700</v>
      </c>
      <c r="C7" s="4">
        <f t="shared" si="9"/>
        <v>840</v>
      </c>
      <c r="D7" s="4">
        <f t="shared" si="2"/>
        <v>1008</v>
      </c>
      <c r="E7" s="5">
        <f t="shared" si="3"/>
        <v>4600000</v>
      </c>
      <c r="F7" s="10">
        <f t="shared" si="4"/>
        <v>6571</v>
      </c>
      <c r="G7" s="10">
        <f t="shared" si="5"/>
        <v>5476</v>
      </c>
      <c r="H7" s="10">
        <f t="shared" si="6"/>
        <v>4563</v>
      </c>
      <c r="I7" s="4" t="e">
        <f>#REF!</f>
        <v>#REF!</v>
      </c>
      <c r="J7" s="4">
        <f t="shared" si="7"/>
        <v>0</v>
      </c>
      <c r="O7">
        <v>0</v>
      </c>
      <c r="P7">
        <v>840</v>
      </c>
      <c r="Q7">
        <f t="shared" si="10"/>
        <v>700</v>
      </c>
      <c r="R7" s="2">
        <v>4600000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547</v>
      </c>
      <c r="C8" s="4">
        <f t="shared" si="9"/>
        <v>656.4</v>
      </c>
      <c r="D8" s="4">
        <f t="shared" si="2"/>
        <v>787.68</v>
      </c>
      <c r="E8" s="5">
        <f t="shared" si="3"/>
        <v>4400000</v>
      </c>
      <c r="F8" s="15">
        <f t="shared" si="4"/>
        <v>8044</v>
      </c>
      <c r="G8" s="10">
        <f t="shared" si="5"/>
        <v>6703</v>
      </c>
      <c r="H8" s="10">
        <f t="shared" si="6"/>
        <v>5586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547</v>
      </c>
      <c r="R8" s="2">
        <v>4400000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430</v>
      </c>
      <c r="C9" s="4">
        <f t="shared" si="9"/>
        <v>516</v>
      </c>
      <c r="D9" s="4">
        <f t="shared" si="2"/>
        <v>619.19999999999993</v>
      </c>
      <c r="E9" s="5">
        <f t="shared" si="3"/>
        <v>3599000</v>
      </c>
      <c r="F9" s="15">
        <f t="shared" si="4"/>
        <v>8370</v>
      </c>
      <c r="G9" s="10">
        <f t="shared" si="5"/>
        <v>6975</v>
      </c>
      <c r="H9" s="10">
        <f t="shared" si="6"/>
        <v>5812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430</v>
      </c>
      <c r="R9" s="2">
        <v>3599000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A16" s="4"/>
      <c r="B16" s="4"/>
      <c r="C16" s="4"/>
      <c r="D16" s="4"/>
      <c r="E16" s="5"/>
      <c r="F16" s="10"/>
      <c r="G16" s="16" t="s">
        <v>25</v>
      </c>
      <c r="H16" s="4"/>
      <c r="I16" s="4"/>
      <c r="J16" s="4"/>
      <c r="R16" s="2"/>
      <c r="S16" s="8"/>
      <c r="T16" s="8"/>
    </row>
    <row r="17" spans="1:24" x14ac:dyDescent="0.25">
      <c r="A17" s="4"/>
      <c r="B17" s="4"/>
      <c r="C17" s="4"/>
      <c r="D17" s="4"/>
      <c r="E17" s="5"/>
      <c r="F17" s="10"/>
      <c r="G17" s="4" t="s">
        <v>19</v>
      </c>
      <c r="H17" s="4">
        <v>505</v>
      </c>
      <c r="I17" s="4">
        <f>46.95*10.764</f>
        <v>505.3698</v>
      </c>
      <c r="J17" s="4"/>
      <c r="R17" s="2"/>
      <c r="S17" s="8"/>
      <c r="T17" s="8"/>
    </row>
    <row r="18" spans="1:24" x14ac:dyDescent="0.25">
      <c r="G18" t="s">
        <v>20</v>
      </c>
      <c r="H18">
        <v>25</v>
      </c>
      <c r="I18">
        <f>2.29*10.764</f>
        <v>24.649559999999997</v>
      </c>
    </row>
    <row r="19" spans="1:24" x14ac:dyDescent="0.25">
      <c r="H19">
        <f>H18+H17</f>
        <v>530</v>
      </c>
    </row>
    <row r="20" spans="1:24" x14ac:dyDescent="0.25">
      <c r="G20" t="s">
        <v>18</v>
      </c>
      <c r="H20">
        <v>583</v>
      </c>
      <c r="I20">
        <f>54.164*10.764</f>
        <v>583.02129600000001</v>
      </c>
      <c r="J20">
        <f>H20/H19</f>
        <v>1.1000000000000001</v>
      </c>
    </row>
    <row r="21" spans="1:24" x14ac:dyDescent="0.25">
      <c r="G21" t="s">
        <v>21</v>
      </c>
      <c r="H21">
        <v>6500</v>
      </c>
    </row>
    <row r="22" spans="1:24" x14ac:dyDescent="0.25">
      <c r="G22" t="s">
        <v>22</v>
      </c>
      <c r="H22">
        <f>H21*H19</f>
        <v>3445000</v>
      </c>
    </row>
    <row r="24" spans="1:24" x14ac:dyDescent="0.25">
      <c r="F24" s="7" t="s">
        <v>14</v>
      </c>
      <c r="G24" s="6"/>
      <c r="H24" s="6"/>
    </row>
    <row r="25" spans="1:24" x14ac:dyDescent="0.25">
      <c r="F25" s="7" t="s">
        <v>15</v>
      </c>
      <c r="G25">
        <v>2867000</v>
      </c>
      <c r="I25" t="s">
        <v>26</v>
      </c>
    </row>
    <row r="26" spans="1:24" x14ac:dyDescent="0.25">
      <c r="F26" s="7" t="s">
        <v>16</v>
      </c>
      <c r="G26">
        <v>209800</v>
      </c>
      <c r="P26" s="11"/>
      <c r="Q26" s="11"/>
      <c r="R26" s="13"/>
      <c r="T26" s="11"/>
      <c r="U26" s="11"/>
      <c r="V26" s="11"/>
      <c r="W26" s="11"/>
      <c r="X26" s="11"/>
    </row>
    <row r="27" spans="1:24" x14ac:dyDescent="0.25">
      <c r="F27" s="7" t="s">
        <v>17</v>
      </c>
      <c r="G27">
        <v>30000</v>
      </c>
      <c r="P27" s="11"/>
      <c r="Q27" s="14"/>
      <c r="R27" s="14"/>
      <c r="T27" s="14"/>
      <c r="U27" s="14"/>
      <c r="V27" s="11"/>
      <c r="W27" s="11"/>
      <c r="X27" s="11"/>
    </row>
    <row r="28" spans="1:24" x14ac:dyDescent="0.25">
      <c r="G28">
        <f>SUM(G25:G27)</f>
        <v>3106800</v>
      </c>
      <c r="P28" s="11"/>
      <c r="Q28" s="11"/>
      <c r="R28" s="11"/>
      <c r="T28" s="11"/>
      <c r="U28" s="11"/>
      <c r="V28" s="11"/>
      <c r="W28" s="11"/>
      <c r="X28" s="11"/>
    </row>
    <row r="29" spans="1:24" x14ac:dyDescent="0.25">
      <c r="P29" s="11"/>
      <c r="Q29" s="11"/>
      <c r="R29" s="11"/>
      <c r="T29" s="11"/>
      <c r="U29" s="11"/>
      <c r="V29" s="11"/>
      <c r="W29" s="11"/>
      <c r="X29" s="11"/>
    </row>
    <row r="30" spans="1:24" x14ac:dyDescent="0.25">
      <c r="P30" s="11"/>
      <c r="Q30" s="11"/>
      <c r="R30" s="12"/>
      <c r="T30" s="12"/>
      <c r="U30" s="12"/>
      <c r="V30" s="11"/>
      <c r="W30" s="11"/>
      <c r="X30" s="11"/>
    </row>
    <row r="31" spans="1:24" x14ac:dyDescent="0.25"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Q36" s="11"/>
      <c r="R36" s="11"/>
    </row>
    <row r="37" spans="16:24" x14ac:dyDescent="0.25">
      <c r="Q37" s="11"/>
      <c r="R37" s="11"/>
      <c r="T37" s="6"/>
    </row>
    <row r="38" spans="16:24" x14ac:dyDescent="0.25">
      <c r="P38" s="11"/>
      <c r="Q38" s="11"/>
      <c r="R38" s="11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L25" sqref="L2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2025-02-10T04:31:48Z</dcterms:modified>
</cp:coreProperties>
</file>