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7182799-9709-40D6-AA48-798F5DE5C99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I38" i="1"/>
  <c r="B20" i="1"/>
  <c r="B19" i="1"/>
  <c r="B38" i="1"/>
  <c r="B37" i="1"/>
  <c r="B36" i="1"/>
  <c r="C30" i="1"/>
  <c r="H12" i="1"/>
  <c r="G12" i="1"/>
  <c r="C29" i="1"/>
  <c r="B22" i="1"/>
  <c r="E9" i="1"/>
  <c r="F9" i="1" s="1"/>
  <c r="E8" i="1"/>
  <c r="E7" i="1"/>
  <c r="E6" i="1"/>
  <c r="F40" i="1" l="1"/>
  <c r="H31" i="1" l="1"/>
  <c r="H30" i="1"/>
  <c r="H37" i="1"/>
  <c r="H36" i="1"/>
  <c r="G32" i="1" l="1"/>
  <c r="F39" i="1"/>
  <c r="H39" i="1" s="1"/>
  <c r="F38" i="1" l="1"/>
  <c r="F37" i="1"/>
  <c r="F36" i="1"/>
  <c r="G40" i="1" l="1"/>
  <c r="G39" i="1"/>
  <c r="G38" i="1"/>
  <c r="G37" i="1"/>
  <c r="G36" i="1"/>
  <c r="I31" i="1" l="1"/>
  <c r="G29" i="1"/>
  <c r="H29" i="1"/>
  <c r="I32" i="1"/>
  <c r="B10" i="1"/>
  <c r="B11" i="1" s="1"/>
  <c r="B8" i="1"/>
  <c r="B6" i="1"/>
  <c r="B5" i="1"/>
  <c r="B14" i="1" s="1"/>
  <c r="B12" i="1" l="1"/>
  <c r="B13" i="1" s="1"/>
  <c r="B15" i="1" l="1"/>
  <c r="H40" i="1" s="1"/>
  <c r="I37" i="1" l="1"/>
  <c r="I36" i="1"/>
  <c r="B17" i="1"/>
  <c r="I29" i="1"/>
  <c r="F29" i="1"/>
  <c r="B23" i="1" l="1"/>
  <c r="F30" i="1"/>
  <c r="G30" i="1"/>
  <c r="F31" i="1"/>
  <c r="G31" i="1"/>
  <c r="F32" i="1"/>
  <c r="I30" i="1" l="1"/>
  <c r="H32" i="1" l="1"/>
  <c r="G3" i="1" l="1"/>
</calcChain>
</file>

<file path=xl/sharedStrings.xml><?xml version="1.0" encoding="utf-8"?>
<sst xmlns="http://schemas.openxmlformats.org/spreadsheetml/2006/main" count="43" uniqueCount="33">
  <si>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</si>
  <si>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</si>
  <si>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</si>
  <si>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</si>
  <si>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</si>
  <si>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</si>
  <si>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</si>
  <si>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</si>
  <si>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</si>
  <si>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</si>
  <si>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</si>
  <si>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</si>
  <si>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</si>
  <si>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</si>
  <si>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</si>
  <si>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</si>
  <si>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</si>
  <si>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</si>
  <si>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</si>
  <si>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</si>
  <si>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</si>
  <si>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</si>
  <si>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</si>
  <si>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</si>
  <si>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</si>
  <si>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</si>
  <si>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</si>
  <si>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</si>
  <si>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Utility</t>
  </si>
  <si>
    <t>Balcony</t>
  </si>
  <si>
    <t>DB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</si>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</sst>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40</xdr:row>
      <xdr:rowOff>10590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97F1A-2623-434B-ACAF-AB78DE492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763059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163139</xdr:colOff>
      <xdr:row>39</xdr:row>
      <xdr:rowOff>86774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13985B-F7D8-484B-87BA-4AEA158B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97539" cy="751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42</xdr:row>
      <xdr:rowOff>163064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673A8-1724-4E1F-9247-374FECA1E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8164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325171</xdr:colOff>
      <xdr:row>38</xdr:row>
      <xdr:rowOff>67695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28829F-CD88-4FAC-9B24-E9D32FC97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69171" cy="7306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Normal="10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15000</v>
      </c>
      <c r="C3" s="17"/>
      <c r="D3" s="10"/>
      <c r="E3">
        <v>2022</v>
      </c>
      <c r="F3" s="3">
        <v>2025</v>
      </c>
      <c r="G3" s="4">
        <f>F3-E3</f>
        <v>3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12400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61" t="s">
        <v>15</v>
      </c>
      <c r="E6" s="55">
        <f>59.24*10.764</f>
        <v>637.65935999999999</v>
      </c>
      <c r="F6" s="3"/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 t="s">
        <v>28</v>
      </c>
      <c r="E7" s="55">
        <f>2*10.764</f>
        <v>21.527999999999999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 t="s">
        <v>29</v>
      </c>
      <c r="E8" s="55">
        <f>6.58*10.764</f>
        <v>70.827119999999994</v>
      </c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>
        <f>SUM(E6:E8)</f>
        <v>730.01448000000005</v>
      </c>
      <c r="F9" s="37">
        <f>E9*1.1</f>
        <v>803.01592800000014</v>
      </c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 t="s">
        <v>26</v>
      </c>
      <c r="F11" t="s">
        <v>30</v>
      </c>
      <c r="G11" s="13" t="s">
        <v>29</v>
      </c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>
        <v>590</v>
      </c>
      <c r="F12">
        <v>21</v>
      </c>
      <c r="G12" s="13">
        <f>25+44</f>
        <v>69</v>
      </c>
      <c r="H12" s="35">
        <f>E12+F12+G12</f>
        <v>680</v>
      </c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12400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15000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730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10950000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31</v>
      </c>
      <c r="B18" s="53">
        <v>400000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32</v>
      </c>
      <c r="B19" s="53">
        <f>B18+B17</f>
        <v>11350000</v>
      </c>
      <c r="C19" s="20"/>
      <c r="D19" s="10"/>
      <c r="E19" s="5"/>
      <c r="F19" s="27"/>
      <c r="G19" s="5"/>
      <c r="H19" s="6"/>
      <c r="M19" s="5"/>
      <c r="N19" s="6"/>
    </row>
    <row r="20" spans="1:14" ht="16.5" x14ac:dyDescent="0.3">
      <c r="A20" s="16" t="s">
        <v>27</v>
      </c>
      <c r="B20" s="53">
        <f>B19*0.98</f>
        <v>11123000</v>
      </c>
      <c r="C20" s="20"/>
      <c r="D20" s="10"/>
      <c r="E20" s="5"/>
      <c r="F20" s="27"/>
      <c r="G20" s="5"/>
      <c r="H20" s="6"/>
      <c r="M20" s="5"/>
      <c r="N20" s="6"/>
    </row>
    <row r="21" spans="1:14" ht="16.5" x14ac:dyDescent="0.3">
      <c r="A21" s="16" t="s">
        <v>23</v>
      </c>
      <c r="B21" s="53">
        <f>B19*0.8</f>
        <v>9080000</v>
      </c>
      <c r="C21" s="20"/>
      <c r="D21" s="43"/>
      <c r="E21" s="44"/>
      <c r="F21" s="45"/>
      <c r="G21" s="44"/>
      <c r="H21" s="46"/>
      <c r="M21" s="5"/>
      <c r="N21" s="6"/>
    </row>
    <row r="22" spans="1:14" ht="18.75" x14ac:dyDescent="0.3">
      <c r="A22" s="16" t="s">
        <v>12</v>
      </c>
      <c r="B22" s="17">
        <f>803*B4</f>
        <v>2087800</v>
      </c>
      <c r="C22" s="17"/>
      <c r="D22" s="43"/>
      <c r="E22" s="47"/>
      <c r="F22" s="47"/>
      <c r="G22" s="48"/>
      <c r="H22" s="49"/>
    </row>
    <row r="23" spans="1:14" ht="16.5" x14ac:dyDescent="0.3">
      <c r="A23" s="16" t="s">
        <v>16</v>
      </c>
      <c r="B23" s="17">
        <f>B17*0.03/12</f>
        <v>27375</v>
      </c>
      <c r="C23" s="30"/>
      <c r="D23" s="43"/>
      <c r="E23" s="46"/>
      <c r="F23" s="44"/>
      <c r="G23" s="49"/>
      <c r="H23" s="49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24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730</v>
      </c>
      <c r="C29" s="8">
        <f>B29*1.1</f>
        <v>803.00000000000011</v>
      </c>
      <c r="D29" s="8"/>
      <c r="E29" s="8">
        <v>11000000</v>
      </c>
      <c r="F29" s="10">
        <f t="shared" ref="F29:F32" si="0">E29/B29</f>
        <v>15068.493150684932</v>
      </c>
      <c r="G29" s="10">
        <f>E29/C29</f>
        <v>13698.630136986299</v>
      </c>
      <c r="H29" s="10" t="e">
        <f>E29/D29</f>
        <v>#DIV/0!</v>
      </c>
      <c r="I29" s="8">
        <f>C29/B29</f>
        <v>1.1000000000000001</v>
      </c>
      <c r="J29" s="15"/>
    </row>
    <row r="30" spans="1:14" ht="17.25" x14ac:dyDescent="0.3">
      <c r="B30" s="9">
        <v>900</v>
      </c>
      <c r="C30" s="8">
        <f>B30*1.1</f>
        <v>990.00000000000011</v>
      </c>
      <c r="D30" s="8"/>
      <c r="E30" s="8">
        <v>13000000</v>
      </c>
      <c r="F30" s="10">
        <f t="shared" si="0"/>
        <v>14444.444444444445</v>
      </c>
      <c r="G30" s="10">
        <f>E30/C30</f>
        <v>13131.313131313129</v>
      </c>
      <c r="H30" s="10" t="e">
        <f>E30/D30</f>
        <v>#DIV/0!</v>
      </c>
      <c r="I30" s="8">
        <f>C30/B30</f>
        <v>1.1000000000000001</v>
      </c>
      <c r="J30" s="15"/>
    </row>
    <row r="31" spans="1:14" x14ac:dyDescent="0.25">
      <c r="B31" s="9">
        <v>741</v>
      </c>
      <c r="C31" s="8"/>
      <c r="D31" s="8"/>
      <c r="E31" s="8">
        <v>11200000</v>
      </c>
      <c r="F31" s="10">
        <f t="shared" si="0"/>
        <v>15114.709851551957</v>
      </c>
      <c r="G31" s="10" t="e">
        <f t="shared" ref="G31:G32" si="1">E31/C31</f>
        <v>#DIV/0!</v>
      </c>
      <c r="H31" s="10" t="e">
        <f>E31/D31</f>
        <v>#DIV/0!</v>
      </c>
      <c r="I31" s="8">
        <f>C31/B31</f>
        <v>0</v>
      </c>
    </row>
    <row r="32" spans="1:14" x14ac:dyDescent="0.25">
      <c r="B32" s="9"/>
      <c r="C32" s="8"/>
      <c r="D32" s="8"/>
      <c r="E32" s="8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C32/B32</f>
        <v>#DIV/0!</v>
      </c>
    </row>
    <row r="33" spans="2:11" x14ac:dyDescent="0.25">
      <c r="B33" s="9"/>
      <c r="C33" s="8"/>
      <c r="D33" s="8"/>
      <c r="E33" s="10"/>
      <c r="F33" s="10"/>
      <c r="G33" s="10"/>
      <c r="H33" s="10"/>
      <c r="I33" s="8"/>
    </row>
    <row r="34" spans="2:11" x14ac:dyDescent="0.25">
      <c r="B34" s="9"/>
      <c r="C34" s="8"/>
      <c r="D34" s="8"/>
      <c r="E34" s="10"/>
      <c r="F34" s="10"/>
      <c r="G34" s="10"/>
      <c r="H34" s="10"/>
      <c r="I34" s="8"/>
    </row>
    <row r="35" spans="2:11" x14ac:dyDescent="0.25">
      <c r="B35" s="9" t="s">
        <v>15</v>
      </c>
      <c r="C35" s="8" t="s">
        <v>20</v>
      </c>
      <c r="D35" s="8" t="s">
        <v>24</v>
      </c>
      <c r="E35" s="8" t="s">
        <v>11</v>
      </c>
      <c r="F35" s="8" t="s">
        <v>17</v>
      </c>
      <c r="G35" s="8" t="s">
        <v>18</v>
      </c>
    </row>
    <row r="36" spans="2:11" x14ac:dyDescent="0.25">
      <c r="B36" s="9">
        <f>59*10.764+2*10.764+6*10.764</f>
        <v>721.18799999999987</v>
      </c>
      <c r="C36" s="8"/>
      <c r="D36" s="8"/>
      <c r="E36" s="8">
        <v>10300000</v>
      </c>
      <c r="F36" s="8">
        <f>E36/B36</f>
        <v>14281.990271607407</v>
      </c>
      <c r="G36" s="8" t="e">
        <f>E36/C36</f>
        <v>#DIV/0!</v>
      </c>
      <c r="H36" s="10" t="e">
        <f>E36/D36</f>
        <v>#DIV/0!</v>
      </c>
      <c r="I36" s="60">
        <f>B15/F36</f>
        <v>1.0502737864077667</v>
      </c>
      <c r="J36" s="6"/>
    </row>
    <row r="37" spans="2:11" x14ac:dyDescent="0.25">
      <c r="B37" s="9">
        <f>69.98*10.764+6*10.764+2*10.764</f>
        <v>839.37671999999998</v>
      </c>
      <c r="C37" s="8"/>
      <c r="D37" s="8"/>
      <c r="E37" s="8">
        <v>10800000</v>
      </c>
      <c r="F37" s="8">
        <f>E37/B37</f>
        <v>12866.689941079137</v>
      </c>
      <c r="G37" s="8" t="e">
        <f>E37/C37</f>
        <v>#DIV/0!</v>
      </c>
      <c r="H37" s="10" t="e">
        <f>E37/D37</f>
        <v>#DIV/0!</v>
      </c>
      <c r="I37" s="60">
        <f>B15/F37</f>
        <v>1.1658010000000001</v>
      </c>
    </row>
    <row r="38" spans="2:11" x14ac:dyDescent="0.25">
      <c r="B38" s="9">
        <f>59.31*10.764+2*10.764+6.51*10.764</f>
        <v>730.01447999999993</v>
      </c>
      <c r="C38" s="8"/>
      <c r="D38" s="8"/>
      <c r="E38" s="8">
        <v>10100000</v>
      </c>
      <c r="F38" s="8">
        <f>E38/B38</f>
        <v>13835.342005818844</v>
      </c>
      <c r="G38" s="8" t="e">
        <f>E38/C38</f>
        <v>#DIV/0!</v>
      </c>
      <c r="H38" s="10"/>
      <c r="I38" s="60">
        <f>B15/F38</f>
        <v>1.0841799207920793</v>
      </c>
    </row>
    <row r="39" spans="2:11" x14ac:dyDescent="0.25">
      <c r="B39" s="8"/>
      <c r="C39" s="8"/>
      <c r="D39" s="42"/>
      <c r="E39" s="42"/>
      <c r="F39" s="8" t="e">
        <f>E39/B39</f>
        <v>#DIV/0!</v>
      </c>
      <c r="G39" s="42" t="e">
        <f>E39/C39</f>
        <v>#DIV/0!</v>
      </c>
      <c r="H39" s="10" t="e">
        <f>B16/F39</f>
        <v>#DIV/0!</v>
      </c>
      <c r="K39" s="6"/>
    </row>
    <row r="40" spans="2:11" x14ac:dyDescent="0.25">
      <c r="B40" s="8"/>
      <c r="C40" s="42"/>
      <c r="D40" s="42"/>
      <c r="E40" s="42"/>
      <c r="F40" s="42" t="e">
        <f>E40/B40</f>
        <v>#DIV/0!</v>
      </c>
      <c r="G40" s="42" t="e">
        <f>E40/C40</f>
        <v>#DIV/0!</v>
      </c>
      <c r="H40" s="10" t="e">
        <f>B15/F40</f>
        <v>#DIV/0!</v>
      </c>
    </row>
    <row r="41" spans="2:11" ht="15.75" x14ac:dyDescent="0.25">
      <c r="B41" s="38"/>
      <c r="C41" s="8"/>
      <c r="D41" s="8"/>
      <c r="E41" s="8"/>
      <c r="F41" s="8"/>
      <c r="G41" s="8"/>
      <c r="H41" s="8"/>
    </row>
    <row r="42" spans="2:11" ht="15.75" x14ac:dyDescent="0.25">
      <c r="B42" s="39"/>
      <c r="C42" s="9"/>
      <c r="D42" s="8"/>
      <c r="E42" s="8"/>
      <c r="F42" s="8"/>
      <c r="G42" s="8"/>
      <c r="H42" s="8"/>
    </row>
    <row r="43" spans="2:11" ht="15.75" x14ac:dyDescent="0.25">
      <c r="B43" s="39"/>
      <c r="C43" s="9"/>
      <c r="D43" s="8"/>
      <c r="E43" s="8"/>
      <c r="F43" s="8"/>
      <c r="G43" s="8"/>
      <c r="H43" s="8"/>
    </row>
    <row r="44" spans="2:11" ht="15.75" x14ac:dyDescent="0.25">
      <c r="B44" s="22"/>
      <c r="C44" s="7"/>
      <c r="D44" s="41"/>
    </row>
    <row r="45" spans="2:11" ht="15.75" x14ac:dyDescent="0.25">
      <c r="B45" s="22"/>
      <c r="C45" s="7"/>
    </row>
    <row r="65" spans="3:5" x14ac:dyDescent="0.25">
      <c r="C65" s="6"/>
      <c r="D65" s="6"/>
      <c r="E6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2025-02-08T06:54:48Z</dcterms:modified>
</cp:coreProperties>
</file>