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E34" i="4" l="1"/>
  <c r="L9" i="19" l="1"/>
  <c r="K9" i="19"/>
  <c r="G36" i="4"/>
  <c r="Y17" i="18" l="1"/>
  <c r="X17" i="18"/>
  <c r="E35" i="4" l="1"/>
  <c r="E36" i="4" l="1"/>
  <c r="W31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<sst xmlns="http://schemas.openxmlformats.org/spreadsheetml/2006/main" count="50" uniqueCount="44">
  <si>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</si>
  <si>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</si>
  <si>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</si>
  <si>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</si>
  <si>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</si>
  <si>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</si>
  <si>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</si>
  <si>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</si>
  <si>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</si>
  <si>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</si>
  <si>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</si>
  <si>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</si>
  <si>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</si>
  <si>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</si>
  <si>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</si>
  <si>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</si>
  <si>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</si>
  <si>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</si>
  <si>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</si>
  <si>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</si>
  <si>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</si>
  <si>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</si>
  <si>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</si>
  <si>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</si>
  <si>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</si>
  <si>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</si>
  <si>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</si>
  <si>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</si>
  <si>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</si>
  <si>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</si>
  <si>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</si>
  <si>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</si>
  <si>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</si>
  <si>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</si>
  <si>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</si>
  <si>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</si>
  <si>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</si>
  <si>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</si>
  <si>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</si>
  <si>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</si>
  <si>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Balcony</t>
  </si>
  <si>
    <t>As per Rera</t>
  </si>
  <si>
    <t xml:space="preserve">FMV </t>
  </si>
  <si>
    <t>State Bank of India ( RACPC Ghatkopar (West)  - Mr. Ankush Baliram More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</si>
</sst>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" fillId="0" borderId="0" xfId="0" applyFont="1" applyFill="1"/>
    <xf numFmtId="4" fontId="1" fillId="0" borderId="0" xfId="0" applyNumberFormat="1" applyFont="1" applyFill="1"/>
    <xf numFmtId="4" fontId="0" fillId="0" borderId="0" xfId="0" applyNumberFormat="1" applyFill="1"/>
    <xf numFmtId="0" fontId="0" fillId="3" borderId="0" xfId="0" applyFont="1" applyFill="1"/>
    <xf numFmtId="4" fontId="0" fillId="3" borderId="0" xfId="0" applyNumberFormat="1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506597</xdr:colOff>
      <xdr:row>50</xdr:row>
      <xdr:rowOff>1266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426FEAD-56C3-487F-AEA4-82EAE6D21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98597" cy="90690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238125</xdr:colOff>
      <xdr:row>54</xdr:row>
      <xdr:rowOff>29855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5E8B12B-B205-41D0-9497-891FE4F78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6117"/>
        <a:stretch/>
      </xdr:blipFill>
      <xdr:spPr>
        <a:xfrm>
          <a:off x="609600" y="1143000"/>
          <a:ext cx="9382125" cy="9173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88204</xdr:colOff>
      <xdr:row>45</xdr:row>
      <xdr:rowOff>115486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92AB58E6-1DEF-4F5F-BECF-132B445CF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766604" cy="8497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52724</xdr:colOff>
      <xdr:row>7</xdr:row>
      <xdr:rowOff>152399</xdr:rowOff>
    </xdr:from>
    <xdr:to>
      <xdr:col>16</xdr:col>
      <xdr:colOff>76199</xdr:colOff>
      <xdr:row>37</xdr:row>
      <xdr:rowOff>123825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83C80566-D2A4-4A3C-A0B5-3EAFD6661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6379"/>
        <a:stretch/>
      </xdr:blipFill>
      <xdr:spPr>
        <a:xfrm>
          <a:off x="1881524" y="1485899"/>
          <a:ext cx="7948275" cy="53530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421626</xdr:colOff>
      <xdr:row>50</xdr:row>
      <xdr:rowOff>96407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C2A2A189-253E-4F4F-9E4F-E3D7BF006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00026" cy="8287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</xdr:colOff>
      <xdr:row>7</xdr:row>
      <xdr:rowOff>2542</xdr:rowOff>
    </xdr:from>
    <xdr:to>
      <xdr:col>17</xdr:col>
      <xdr:colOff>381000</xdr:colOff>
      <xdr:row>38</xdr:row>
      <xdr:rowOff>153431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201C4D35-549A-4E49-8ACA-1D9DF95FC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1" y="1336042"/>
          <a:ext cx="7086599" cy="60563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10037</xdr:colOff>
      <xdr:row>28</xdr:row>
      <xdr:rowOff>105508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3667637" cy="524900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2</xdr:row>
      <xdr:rowOff>104775</xdr:rowOff>
    </xdr:from>
    <xdr:to>
      <xdr:col>15</xdr:col>
      <xdr:colOff>67927</xdr:colOff>
      <xdr:row>28</xdr:row>
      <xdr:rowOff>181677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485775"/>
          <a:ext cx="8973802" cy="50299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abSelected="1" topLeftCell="A19" zoomScaleNormal="100" workbookViewId="0">
      <selection activeCell="J32" sqref="J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9" t="s">
        <v>35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/>
      <c r="T2"/>
    </row>
    <row r="3" spans="1:20" s="42" customFormat="1" x14ac:dyDescent="0.25">
      <c r="A3" s="40">
        <f t="shared" ref="A3:A14" si="0">N3</f>
        <v>0</v>
      </c>
      <c r="B3" s="40">
        <f t="shared" ref="B3:B14" si="1">Q3</f>
        <v>640</v>
      </c>
      <c r="C3" s="40">
        <f>B3*1.2</f>
        <v>768</v>
      </c>
      <c r="D3" s="40">
        <f t="shared" ref="D3:D14" si="2">C3*1.2</f>
        <v>921.59999999999991</v>
      </c>
      <c r="E3" s="41">
        <f t="shared" ref="E3:E14" si="3">R3</f>
        <v>5579438</v>
      </c>
      <c r="F3" s="40">
        <f t="shared" ref="F3:F14" si="4">ROUND((E3/B3),0)</f>
        <v>8718</v>
      </c>
      <c r="G3" s="40">
        <f t="shared" ref="G3:G14" si="5">ROUND((E3/C3),0)</f>
        <v>7265</v>
      </c>
      <c r="H3" s="40">
        <f t="shared" ref="H3:H14" si="6">ROUND((E3/D3),0)</f>
        <v>6054</v>
      </c>
      <c r="I3" s="40" t="e">
        <f>#REF!</f>
        <v>#REF!</v>
      </c>
      <c r="J3" s="40">
        <f t="shared" ref="J3:J14" si="7">S3</f>
        <v>0</v>
      </c>
      <c r="O3" s="42">
        <v>0</v>
      </c>
      <c r="P3" s="42">
        <f t="shared" ref="P3:Q14" si="8">O3/1.2</f>
        <v>0</v>
      </c>
      <c r="Q3" s="42">
        <v>640</v>
      </c>
      <c r="R3" s="43">
        <v>5579438</v>
      </c>
    </row>
    <row r="4" spans="1:20" s="42" customFormat="1" x14ac:dyDescent="0.25">
      <c r="A4" s="40">
        <f t="shared" ref="A4:A9" si="9">N4</f>
        <v>0</v>
      </c>
      <c r="B4" s="40">
        <f t="shared" ref="B4:B9" si="10">Q4</f>
        <v>462</v>
      </c>
      <c r="C4" s="40">
        <f t="shared" ref="C4:C9" si="11">B4*1.2</f>
        <v>554.4</v>
      </c>
      <c r="D4" s="40">
        <f t="shared" ref="D4:D9" si="12">C4*1.2</f>
        <v>665.28</v>
      </c>
      <c r="E4" s="41">
        <f t="shared" ref="E4:E9" si="13">R4</f>
        <v>4450000</v>
      </c>
      <c r="F4" s="40">
        <f t="shared" ref="F4:F9" si="14">ROUND((E4/B4),0)</f>
        <v>9632</v>
      </c>
      <c r="G4" s="40">
        <f t="shared" ref="G4:G9" si="15">ROUND((E4/C4),0)</f>
        <v>8027</v>
      </c>
      <c r="H4" s="40">
        <f t="shared" ref="H4:H9" si="16">ROUND((E4/D4),0)</f>
        <v>6689</v>
      </c>
      <c r="I4" s="40" t="e">
        <f>#REF!</f>
        <v>#REF!</v>
      </c>
      <c r="J4" s="40">
        <f t="shared" ref="J4:J9" si="17">S4</f>
        <v>0</v>
      </c>
      <c r="O4" s="42">
        <v>0</v>
      </c>
      <c r="P4" s="42">
        <f t="shared" ref="P4:P9" si="18">O4/1.2</f>
        <v>0</v>
      </c>
      <c r="Q4" s="42">
        <v>462</v>
      </c>
      <c r="R4" s="43">
        <v>4450000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9" t="s">
        <v>36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</row>
    <row r="16" spans="1:20" x14ac:dyDescent="0.25">
      <c r="A16" s="4">
        <f t="shared" ref="A16:A28" si="32">N16</f>
        <v>0</v>
      </c>
      <c r="B16" s="4">
        <f t="shared" ref="B16:B28" si="33">Q16</f>
        <v>400</v>
      </c>
      <c r="C16" s="4">
        <f>B16*1.2</f>
        <v>480</v>
      </c>
      <c r="D16" s="4">
        <f t="shared" ref="D16:D28" si="34">C16*1.2</f>
        <v>576</v>
      </c>
      <c r="E16" s="5">
        <f t="shared" ref="E16:E28" si="35">R16</f>
        <v>3690000</v>
      </c>
      <c r="F16" s="9">
        <f t="shared" ref="F16:F28" si="36">ROUND((E16/B16),0)</f>
        <v>9225</v>
      </c>
      <c r="G16" s="9">
        <f t="shared" ref="G16:G28" si="37">ROUND((E16/C16),0)</f>
        <v>7688</v>
      </c>
      <c r="H16" s="9">
        <f t="shared" ref="H16:H28" si="38">ROUND((E16/D16),0)</f>
        <v>6406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400</v>
      </c>
      <c r="R16" s="2">
        <v>3690000</v>
      </c>
    </row>
    <row r="17" spans="1:24" s="7" customFormat="1" x14ac:dyDescent="0.25">
      <c r="A17" s="44">
        <f t="shared" si="32"/>
        <v>0</v>
      </c>
      <c r="B17" s="44">
        <f t="shared" si="33"/>
        <v>580</v>
      </c>
      <c r="C17" s="44">
        <f t="shared" ref="C17:C28" si="41">B17*1.2</f>
        <v>696</v>
      </c>
      <c r="D17" s="44">
        <f t="shared" si="34"/>
        <v>835.19999999999993</v>
      </c>
      <c r="E17" s="45">
        <f t="shared" si="35"/>
        <v>5780000</v>
      </c>
      <c r="F17" s="44">
        <f t="shared" si="36"/>
        <v>9966</v>
      </c>
      <c r="G17" s="44">
        <f t="shared" si="37"/>
        <v>8305</v>
      </c>
      <c r="H17" s="44">
        <f t="shared" si="38"/>
        <v>6920</v>
      </c>
      <c r="I17" s="44" t="e">
        <f>#REF!</f>
        <v>#REF!</v>
      </c>
      <c r="J17" s="44">
        <f t="shared" si="39"/>
        <v>0</v>
      </c>
      <c r="O17" s="7">
        <v>0</v>
      </c>
      <c r="P17" s="7">
        <f t="shared" si="40"/>
        <v>0</v>
      </c>
      <c r="Q17" s="7">
        <v>580</v>
      </c>
      <c r="R17" s="46">
        <v>5780000</v>
      </c>
    </row>
    <row r="18" spans="1:24" x14ac:dyDescent="0.25">
      <c r="A18" s="4">
        <f t="shared" si="32"/>
        <v>0</v>
      </c>
      <c r="B18" s="4">
        <f t="shared" si="33"/>
        <v>455</v>
      </c>
      <c r="C18" s="4">
        <f t="shared" si="41"/>
        <v>546</v>
      </c>
      <c r="D18" s="4">
        <f t="shared" si="34"/>
        <v>655.19999999999993</v>
      </c>
      <c r="E18" s="5">
        <f t="shared" si="35"/>
        <v>4300000</v>
      </c>
      <c r="F18" s="9">
        <f t="shared" si="36"/>
        <v>9451</v>
      </c>
      <c r="G18" s="9">
        <f t="shared" si="37"/>
        <v>7875</v>
      </c>
      <c r="H18" s="9">
        <f t="shared" si="38"/>
        <v>6563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455</v>
      </c>
      <c r="R18" s="2">
        <v>4300000</v>
      </c>
      <c r="S18" s="42"/>
    </row>
    <row r="19" spans="1:24" s="42" customFormat="1" x14ac:dyDescent="0.25">
      <c r="A19" s="40">
        <f t="shared" si="32"/>
        <v>0</v>
      </c>
      <c r="B19" s="40">
        <f t="shared" si="33"/>
        <v>338</v>
      </c>
      <c r="C19" s="40">
        <f t="shared" si="41"/>
        <v>405.59999999999997</v>
      </c>
      <c r="D19" s="40">
        <f t="shared" si="34"/>
        <v>486.71999999999991</v>
      </c>
      <c r="E19" s="41">
        <f t="shared" si="35"/>
        <v>4200000</v>
      </c>
      <c r="F19" s="40">
        <f t="shared" si="36"/>
        <v>12426</v>
      </c>
      <c r="G19" s="40">
        <f t="shared" si="37"/>
        <v>10355</v>
      </c>
      <c r="H19" s="40">
        <f t="shared" si="38"/>
        <v>8629</v>
      </c>
      <c r="I19" s="40" t="e">
        <f>#REF!</f>
        <v>#REF!</v>
      </c>
      <c r="J19" s="40">
        <f t="shared" si="39"/>
        <v>0</v>
      </c>
      <c r="O19" s="42">
        <v>0</v>
      </c>
      <c r="P19" s="42">
        <f t="shared" si="40"/>
        <v>0</v>
      </c>
      <c r="Q19" s="42">
        <v>338</v>
      </c>
      <c r="R19" s="43">
        <v>4200000</v>
      </c>
    </row>
    <row r="20" spans="1:24" x14ac:dyDescent="0.25">
      <c r="A20" s="4">
        <f t="shared" si="32"/>
        <v>0</v>
      </c>
      <c r="B20" s="4">
        <f t="shared" si="33"/>
        <v>400</v>
      </c>
      <c r="C20" s="4">
        <f t="shared" si="41"/>
        <v>480</v>
      </c>
      <c r="D20" s="4">
        <f t="shared" si="34"/>
        <v>576</v>
      </c>
      <c r="E20" s="5">
        <f t="shared" si="35"/>
        <v>3900000</v>
      </c>
      <c r="F20" s="9">
        <f t="shared" si="36"/>
        <v>9750</v>
      </c>
      <c r="G20" s="9">
        <f t="shared" si="37"/>
        <v>8125</v>
      </c>
      <c r="H20" s="9">
        <f t="shared" si="38"/>
        <v>6771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400</v>
      </c>
      <c r="R20" s="2">
        <v>3900000</v>
      </c>
    </row>
    <row r="21" spans="1:24" s="40" customFormat="1" x14ac:dyDescent="0.25">
      <c r="A21" s="40">
        <f t="shared" si="32"/>
        <v>0</v>
      </c>
      <c r="B21" s="40">
        <f t="shared" si="33"/>
        <v>338</v>
      </c>
      <c r="C21" s="40">
        <f t="shared" si="41"/>
        <v>405.59999999999997</v>
      </c>
      <c r="D21" s="40">
        <f t="shared" si="34"/>
        <v>486.71999999999991</v>
      </c>
      <c r="E21" s="41">
        <f t="shared" si="35"/>
        <v>3750000</v>
      </c>
      <c r="F21" s="40">
        <f t="shared" si="36"/>
        <v>11095</v>
      </c>
      <c r="G21" s="40">
        <f t="shared" si="37"/>
        <v>9246</v>
      </c>
      <c r="H21" s="40">
        <f t="shared" si="38"/>
        <v>7705</v>
      </c>
      <c r="I21" s="40" t="e">
        <f>#REF!</f>
        <v>#REF!</v>
      </c>
      <c r="J21" s="40">
        <f t="shared" si="39"/>
        <v>0</v>
      </c>
      <c r="O21" s="47">
        <v>0</v>
      </c>
      <c r="P21" s="47">
        <f t="shared" si="40"/>
        <v>0</v>
      </c>
      <c r="Q21" s="47">
        <v>338</v>
      </c>
      <c r="R21" s="48">
        <v>3750000</v>
      </c>
      <c r="S21" s="47"/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2800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7200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2800</v>
      </c>
      <c r="X32" s="22"/>
    </row>
    <row r="33" spans="3:25" ht="15.75" x14ac:dyDescent="0.25">
      <c r="S33" s="10"/>
      <c r="T33" s="10"/>
      <c r="U33" s="17" t="s">
        <v>17</v>
      </c>
      <c r="V33" s="23"/>
      <c r="W33" s="24">
        <f>X33-X34</f>
        <v>-1</v>
      </c>
      <c r="X33" s="25">
        <v>2025</v>
      </c>
    </row>
    <row r="34" spans="3:25" ht="15.75" x14ac:dyDescent="0.25">
      <c r="C34" t="s">
        <v>39</v>
      </c>
      <c r="D34">
        <v>28.71</v>
      </c>
      <c r="E34">
        <f>D34*10.764</f>
        <v>309.03444000000002</v>
      </c>
      <c r="G34">
        <v>309</v>
      </c>
      <c r="S34" s="10"/>
      <c r="T34" s="10"/>
      <c r="U34" s="17" t="s">
        <v>18</v>
      </c>
      <c r="V34" s="23"/>
      <c r="W34" s="24">
        <f>W35-W33</f>
        <v>61</v>
      </c>
      <c r="X34" s="24">
        <v>2026</v>
      </c>
      <c r="Y34" t="s">
        <v>41</v>
      </c>
    </row>
    <row r="35" spans="3:25" ht="15.75" x14ac:dyDescent="0.25">
      <c r="C35" t="s">
        <v>40</v>
      </c>
      <c r="D35">
        <v>4.9400000000000004</v>
      </c>
      <c r="E35">
        <f t="shared" ref="E35" si="53">D35*10.764</f>
        <v>53.174160000000001</v>
      </c>
      <c r="G35">
        <v>53</v>
      </c>
      <c r="S35" s="10"/>
      <c r="T35" s="10"/>
      <c r="U35" s="17" t="s">
        <v>19</v>
      </c>
      <c r="V35" s="23"/>
      <c r="W35" s="24">
        <v>60</v>
      </c>
      <c r="X35" s="24"/>
    </row>
    <row r="36" spans="3:25" ht="39" customHeight="1" x14ac:dyDescent="0.25">
      <c r="E36">
        <f>SUM(E34:E35)</f>
        <v>362.20860000000005</v>
      </c>
      <c r="G36">
        <f>SUM(G34:G35)</f>
        <v>362</v>
      </c>
      <c r="P36" s="50" t="s">
        <v>43</v>
      </c>
      <c r="Q36" s="50"/>
      <c r="R36" s="50"/>
      <c r="S36" s="50"/>
      <c r="T36" s="51"/>
      <c r="U36" s="21" t="s">
        <v>20</v>
      </c>
      <c r="V36" s="23"/>
      <c r="W36" s="24">
        <f>90*W33/W35</f>
        <v>-1.5</v>
      </c>
      <c r="X36" s="24"/>
    </row>
    <row r="37" spans="3:25" ht="15.75" x14ac:dyDescent="0.25">
      <c r="U37" s="17"/>
      <c r="V37" s="26"/>
      <c r="W37" s="27">
        <v>0</v>
      </c>
      <c r="X37" s="27"/>
    </row>
    <row r="38" spans="3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3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2800</v>
      </c>
      <c r="X39" s="22"/>
    </row>
    <row r="40" spans="3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7200</v>
      </c>
      <c r="X40" s="22"/>
    </row>
    <row r="41" spans="3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3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10000</v>
      </c>
      <c r="X42" s="22"/>
    </row>
    <row r="43" spans="3:25" ht="15.75" x14ac:dyDescent="0.25">
      <c r="S43" s="10"/>
      <c r="T43" s="10"/>
      <c r="U43" s="23"/>
      <c r="V43" s="23"/>
      <c r="W43" s="24"/>
      <c r="X43" s="24"/>
    </row>
    <row r="44" spans="3:25" ht="15.75" x14ac:dyDescent="0.25">
      <c r="S44" s="10"/>
      <c r="T44" s="10"/>
      <c r="U44" s="28" t="s">
        <v>37</v>
      </c>
      <c r="V44" s="30"/>
      <c r="W44" s="25">
        <v>362</v>
      </c>
      <c r="X44" s="24"/>
    </row>
    <row r="45" spans="3:25" ht="15.75" x14ac:dyDescent="0.25">
      <c r="P45" s="13" t="s">
        <v>29</v>
      </c>
      <c r="S45" s="10"/>
      <c r="T45" s="11"/>
      <c r="U45" s="17" t="s">
        <v>42</v>
      </c>
      <c r="V45" s="31"/>
      <c r="W45" s="34">
        <f>W42*W44+X46</f>
        <v>3620000</v>
      </c>
      <c r="X45" s="32"/>
    </row>
    <row r="46" spans="3:25" ht="15.75" x14ac:dyDescent="0.25">
      <c r="S46" s="11"/>
      <c r="T46" s="10"/>
      <c r="U46" s="17" t="s">
        <v>24</v>
      </c>
      <c r="V46" s="23"/>
      <c r="W46" s="33">
        <f>W45*0.98</f>
        <v>3547600</v>
      </c>
      <c r="X46" s="32"/>
    </row>
    <row r="47" spans="3:25" ht="15.75" x14ac:dyDescent="0.25">
      <c r="S47" s="10"/>
      <c r="T47" s="10"/>
      <c r="U47" s="17" t="s">
        <v>25</v>
      </c>
      <c r="V47" s="23"/>
      <c r="W47" s="33">
        <f>W45*0.8</f>
        <v>2896000</v>
      </c>
      <c r="X47" s="33"/>
    </row>
    <row r="48" spans="3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1013600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3">
        <f>W45*0.025/12</f>
        <v>7541.666666666667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topLeftCell="A7" zoomScaleNormal="100" workbookViewId="0">
      <selection activeCell="E35" sqref="E3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X15:Y17"/>
  <sheetViews>
    <sheetView topLeftCell="F7" zoomScaleNormal="100" workbookViewId="0">
      <selection activeCell="V12" sqref="V12"/>
    </sheetView>
  </sheetViews>
  <sheetFormatPr defaultRowHeight="15" x14ac:dyDescent="0.25"/>
  <cols>
    <col min="22" max="22" width="13.7109375" customWidth="1"/>
  </cols>
  <sheetData>
    <row r="15" spans="24:24" x14ac:dyDescent="0.25">
      <c r="X15">
        <v>39.840000000000003</v>
      </c>
    </row>
    <row r="16" spans="24:24" x14ac:dyDescent="0.25">
      <c r="X16">
        <v>19.579999999999998</v>
      </c>
    </row>
    <row r="17" spans="24:25" x14ac:dyDescent="0.25">
      <c r="X17">
        <f>SUM(X15:X16)</f>
        <v>59.42</v>
      </c>
      <c r="Y17">
        <f>X17*10.764</f>
        <v>639.59687999999994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workbookViewId="0">
      <selection activeCell="L10" sqref="L10"/>
    </sheetView>
  </sheetViews>
  <sheetFormatPr defaultRowHeight="15" x14ac:dyDescent="0.25"/>
  <sheetData>
    <row r="1" spans="1:12" x14ac:dyDescent="0.25">
      <c r="A1" s="6"/>
    </row>
    <row r="7" spans="1:12" x14ac:dyDescent="0.25">
      <c r="K7">
        <v>29.84</v>
      </c>
    </row>
    <row r="8" spans="1:12" x14ac:dyDescent="0.25">
      <c r="K8">
        <v>13.08</v>
      </c>
    </row>
    <row r="9" spans="1:12" x14ac:dyDescent="0.25">
      <c r="K9">
        <f>SUM(K7:K8)</f>
        <v>42.92</v>
      </c>
      <c r="L9">
        <f>K9*10.764</f>
        <v>461.99088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P4" sqref="P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2025-02-07T07:12:09Z</dcterms:modified>
</cp:coreProperties>
</file>