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F446BF7E-2026-4303-99A6-699AF851E52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1" l="1"/>
  <c r="B37" i="1"/>
  <c r="F37" i="1"/>
  <c r="B33" i="1"/>
  <c r="B36" i="1"/>
  <c r="B35" i="1"/>
  <c r="B20" i="1" l="1"/>
  <c r="E7" i="1"/>
  <c r="B19" i="1"/>
  <c r="E6" i="1"/>
  <c r="E8" i="1" s="1"/>
  <c r="F6" i="1" l="1"/>
  <c r="H28" i="1"/>
  <c r="H27" i="1"/>
  <c r="H34" i="1"/>
  <c r="H33" i="1"/>
  <c r="G29" i="1" l="1"/>
  <c r="F36" i="1"/>
  <c r="H36" i="1" s="1"/>
  <c r="F35" i="1" l="1"/>
  <c r="F34" i="1"/>
  <c r="F33" i="1"/>
  <c r="G37" i="1" l="1"/>
  <c r="G36" i="1"/>
  <c r="G35" i="1"/>
  <c r="G34" i="1"/>
  <c r="G33" i="1"/>
  <c r="I28" i="1" l="1"/>
  <c r="G26" i="1"/>
  <c r="H26" i="1"/>
  <c r="I29" i="1"/>
  <c r="B10" i="1"/>
  <c r="B11" i="1" s="1"/>
  <c r="B8" i="1"/>
  <c r="B6" i="1"/>
  <c r="B5" i="1"/>
  <c r="B14" i="1" s="1"/>
  <c r="B12" i="1" l="1"/>
  <c r="B13" i="1" s="1"/>
  <c r="B15" i="1" l="1"/>
  <c r="I34" i="1" l="1"/>
  <c r="I33" i="1"/>
  <c r="H35" i="1"/>
  <c r="B17" i="1"/>
  <c r="I26" i="1"/>
  <c r="F26" i="1"/>
  <c r="B18" i="1" l="1"/>
  <c r="F27" i="1"/>
  <c r="G27" i="1"/>
  <c r="F28" i="1"/>
  <c r="G28" i="1"/>
  <c r="F29" i="1"/>
  <c r="I27" i="1" l="1"/>
  <c r="H29" i="1" l="1"/>
  <c r="G3" i="1" l="1"/>
</calcChain>
</file>

<file path=xl/sharedStrings.xml><?xml version="1.0" encoding="utf-8"?>
<sst xmlns="http://schemas.openxmlformats.org/spreadsheetml/2006/main" count="35" uniqueCount="27">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</sst>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4" fillId="0" borderId="1" xfId="0" applyFont="1" applyBorder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0" fontId="0" fillId="2" borderId="1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0" xfId="0" applyNumberFormat="1" applyFont="1"/>
    <xf numFmtId="43" fontId="0" fillId="0" borderId="6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229823</xdr:colOff>
      <xdr:row>36</xdr:row>
      <xdr:rowOff>96220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772F8A-8718-4C39-AE53-93A3EC2F6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64223" cy="695422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153612</xdr:colOff>
      <xdr:row>38</xdr:row>
      <xdr:rowOff>105800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D2C1BD-E07D-4D94-A16B-6BB57DFF8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88012" cy="734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48823</xdr:colOff>
      <xdr:row>43</xdr:row>
      <xdr:rowOff>96407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C1ADBF-C027-48C2-8F7F-BC6B6606A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83223" cy="8287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6" zoomScaleNormal="100" workbookViewId="0">
      <selection activeCell="H38" sqref="H38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51">
        <v>10000</v>
      </c>
      <c r="C3" s="17"/>
      <c r="D3" s="10"/>
      <c r="E3">
        <v>2000</v>
      </c>
      <c r="F3" s="3">
        <v>2025</v>
      </c>
      <c r="G3" s="4">
        <f>F3-E3</f>
        <v>25</v>
      </c>
      <c r="L3" s="3"/>
      <c r="M3" s="4"/>
    </row>
    <row r="4" spans="1:17" ht="33" x14ac:dyDescent="0.3">
      <c r="A4" s="52" t="s">
        <v>1</v>
      </c>
      <c r="B4" s="51">
        <v>2600</v>
      </c>
      <c r="C4" s="17"/>
      <c r="D4" s="10"/>
      <c r="E4" s="31"/>
      <c r="F4" s="3"/>
      <c r="G4" s="4"/>
      <c r="H4" s="40"/>
      <c r="K4" s="26"/>
      <c r="L4" s="3"/>
      <c r="M4" s="4"/>
    </row>
    <row r="5" spans="1:17" ht="16.5" x14ac:dyDescent="0.3">
      <c r="A5" s="16" t="s">
        <v>2</v>
      </c>
      <c r="B5" s="51">
        <f>B3-B4</f>
        <v>7400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51">
        <f>B4</f>
        <v>2600</v>
      </c>
      <c r="C6" s="17"/>
      <c r="D6" s="50"/>
      <c r="E6" s="61">
        <f>26.29*10.764</f>
        <v>282.98555999999996</v>
      </c>
      <c r="F6" s="3">
        <f>E6*1.1</f>
        <v>311.28411599999998</v>
      </c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55"/>
      <c r="E7" s="56">
        <f>9.02*10.764</f>
        <v>97.091279999999983</v>
      </c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55"/>
      <c r="E8" s="56">
        <f>SUM(E6:E7)</f>
        <v>380.07683999999995</v>
      </c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5"/>
      <c r="E9" s="56"/>
      <c r="F9" s="37"/>
      <c r="G9" s="13"/>
      <c r="J9" s="25"/>
      <c r="M9" s="33"/>
      <c r="N9" s="23"/>
      <c r="O9" s="23"/>
      <c r="P9" s="23"/>
      <c r="Q9" s="23"/>
    </row>
    <row r="10" spans="1:17" ht="33" x14ac:dyDescent="0.3">
      <c r="A10" s="52" t="s">
        <v>7</v>
      </c>
      <c r="B10" s="16">
        <f>90*B7/B9</f>
        <v>0</v>
      </c>
      <c r="C10" s="18"/>
      <c r="D10" s="55"/>
      <c r="E10" s="57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53">
        <f>B10%</f>
        <v>0</v>
      </c>
      <c r="C11" s="28"/>
      <c r="D11" s="58"/>
      <c r="E11" s="56" t="s">
        <v>26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51">
        <f>B6*B11</f>
        <v>0</v>
      </c>
      <c r="C12" s="19"/>
      <c r="D12" s="59"/>
      <c r="E12" s="56"/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51">
        <f>B6-B12</f>
        <v>2600</v>
      </c>
      <c r="C13" s="19"/>
      <c r="D13" s="60"/>
      <c r="E13" s="49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51">
        <f>B5</f>
        <v>7400</v>
      </c>
      <c r="C14" s="17"/>
      <c r="D14" s="43"/>
      <c r="E14" s="49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51">
        <f>B14+B13</f>
        <v>10000</v>
      </c>
      <c r="C15" s="17"/>
      <c r="D15" s="43"/>
      <c r="E15" s="4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380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4">
        <f>B15*B16</f>
        <v>3800000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23</v>
      </c>
      <c r="B18" s="54">
        <f>B17*0.8</f>
        <v>3040000</v>
      </c>
      <c r="C18" s="20"/>
      <c r="D18" s="43"/>
      <c r="E18" s="44"/>
      <c r="F18" s="45"/>
      <c r="G18" s="44"/>
      <c r="H18" s="46"/>
      <c r="M18" s="5"/>
      <c r="N18" s="6"/>
    </row>
    <row r="19" spans="1:14" ht="18.75" x14ac:dyDescent="0.3">
      <c r="A19" s="16" t="s">
        <v>12</v>
      </c>
      <c r="B19" s="17">
        <f>311*B4</f>
        <v>808600</v>
      </c>
      <c r="C19" s="17"/>
      <c r="D19" s="43"/>
      <c r="E19" s="47"/>
      <c r="F19" s="47"/>
      <c r="G19" s="48"/>
      <c r="H19" s="49"/>
    </row>
    <row r="20" spans="1:14" ht="16.5" x14ac:dyDescent="0.3">
      <c r="A20" s="16" t="s">
        <v>16</v>
      </c>
      <c r="B20" s="17">
        <f>B17*0.03/12</f>
        <v>9500</v>
      </c>
      <c r="C20" s="30"/>
      <c r="D20" s="43"/>
      <c r="E20" s="46"/>
      <c r="F20" s="44"/>
      <c r="G20" s="49"/>
      <c r="H20" s="49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24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338</v>
      </c>
      <c r="C26" s="8"/>
      <c r="D26" s="8"/>
      <c r="E26" s="8">
        <v>3750000</v>
      </c>
      <c r="F26" s="10">
        <f t="shared" ref="F26:F29" si="0">E26/B26</f>
        <v>11094.674556213018</v>
      </c>
      <c r="G26" s="10" t="e">
        <f>E26/C26</f>
        <v>#DIV/0!</v>
      </c>
      <c r="H26" s="10" t="e">
        <f>E26/D26</f>
        <v>#DIV/0!</v>
      </c>
      <c r="I26" s="8">
        <f>C26/B26</f>
        <v>0</v>
      </c>
      <c r="J26" s="15"/>
    </row>
    <row r="27" spans="1:14" ht="17.25" x14ac:dyDescent="0.3">
      <c r="B27" s="9">
        <v>438</v>
      </c>
      <c r="C27" s="8"/>
      <c r="D27" s="8"/>
      <c r="E27" s="8">
        <v>4500000</v>
      </c>
      <c r="F27" s="10">
        <f t="shared" si="0"/>
        <v>10273.972602739726</v>
      </c>
      <c r="G27" s="10" t="e">
        <f>E27/C27</f>
        <v>#DIV/0!</v>
      </c>
      <c r="H27" s="10" t="e">
        <f>E27/D27</f>
        <v>#DIV/0!</v>
      </c>
      <c r="I27" s="8">
        <f>C27/B27</f>
        <v>0</v>
      </c>
      <c r="J27" s="15"/>
    </row>
    <row r="28" spans="1:14" x14ac:dyDescent="0.25">
      <c r="B28" s="9">
        <v>307</v>
      </c>
      <c r="C28" s="8"/>
      <c r="D28" s="8"/>
      <c r="E28" s="8">
        <v>2864000</v>
      </c>
      <c r="F28" s="10">
        <f t="shared" si="0"/>
        <v>9328.99022801303</v>
      </c>
      <c r="G28" s="10" t="e">
        <f t="shared" ref="G28:G29" si="1">E28/C28</f>
        <v>#DIV/0!</v>
      </c>
      <c r="H28" s="10" t="e">
        <f>E28/D28</f>
        <v>#DIV/0!</v>
      </c>
      <c r="I28" s="8">
        <f>C28/B28</f>
        <v>0</v>
      </c>
    </row>
    <row r="29" spans="1:14" x14ac:dyDescent="0.25">
      <c r="B29" s="9"/>
      <c r="C29" s="8"/>
      <c r="D29" s="8"/>
      <c r="E29" s="8"/>
      <c r="F29" s="10" t="e">
        <f t="shared" si="0"/>
        <v>#DIV/0!</v>
      </c>
      <c r="G29" s="10" t="e">
        <f t="shared" si="1"/>
        <v>#DIV/0!</v>
      </c>
      <c r="H29" s="10" t="e">
        <f>E29/#REF!</f>
        <v>#REF!</v>
      </c>
      <c r="I29" s="8" t="e">
        <f>C29/B29</f>
        <v>#DIV/0!</v>
      </c>
    </row>
    <row r="30" spans="1:14" x14ac:dyDescent="0.25">
      <c r="B30" s="9"/>
      <c r="C30" s="8"/>
      <c r="D30" s="8"/>
      <c r="E30" s="10"/>
      <c r="F30" s="10"/>
      <c r="G30" s="10"/>
      <c r="H30" s="10"/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B32" s="9" t="s">
        <v>15</v>
      </c>
      <c r="C32" s="8" t="s">
        <v>20</v>
      </c>
      <c r="D32" s="8" t="s">
        <v>24</v>
      </c>
      <c r="E32" s="8" t="s">
        <v>11</v>
      </c>
      <c r="F32" s="8" t="s">
        <v>17</v>
      </c>
      <c r="G32" s="8" t="s">
        <v>18</v>
      </c>
    </row>
    <row r="33" spans="2:11" x14ac:dyDescent="0.25">
      <c r="B33" s="9">
        <f>33.32*10.764+10*10.764</f>
        <v>466.29647999999997</v>
      </c>
      <c r="C33" s="8"/>
      <c r="D33" s="8"/>
      <c r="E33" s="8">
        <v>3803738</v>
      </c>
      <c r="F33" s="8">
        <f>E33/B33</f>
        <v>8157.3380094998793</v>
      </c>
      <c r="G33" s="8" t="e">
        <f>E33/C33</f>
        <v>#DIV/0!</v>
      </c>
      <c r="H33" s="10" t="e">
        <f>E33/D33</f>
        <v>#DIV/0!</v>
      </c>
      <c r="I33" s="62">
        <f>B15/F33</f>
        <v>1.2258901112537193</v>
      </c>
      <c r="J33" s="6"/>
    </row>
    <row r="34" spans="2:11" x14ac:dyDescent="0.25">
      <c r="B34" s="9">
        <v>380</v>
      </c>
      <c r="C34" s="8"/>
      <c r="D34" s="8"/>
      <c r="E34" s="8">
        <v>3191589</v>
      </c>
      <c r="F34" s="8">
        <f>E34/B34</f>
        <v>8398.9184210526309</v>
      </c>
      <c r="G34" s="8" t="e">
        <f>E34/C34</f>
        <v>#DIV/0!</v>
      </c>
      <c r="H34" s="10" t="e">
        <f>E34/D34</f>
        <v>#DIV/0!</v>
      </c>
      <c r="I34" s="62">
        <f>B15/F34</f>
        <v>1.1906294952138261</v>
      </c>
    </row>
    <row r="35" spans="2:11" x14ac:dyDescent="0.25">
      <c r="B35" s="9">
        <f>33*10.764+10*10.764</f>
        <v>462.85199999999998</v>
      </c>
      <c r="C35" s="8"/>
      <c r="D35" s="8"/>
      <c r="E35" s="8">
        <v>3729907</v>
      </c>
      <c r="F35" s="8">
        <f>E35/B35</f>
        <v>8058.5305886114784</v>
      </c>
      <c r="G35" s="8" t="e">
        <f>E35/C35</f>
        <v>#DIV/0!</v>
      </c>
      <c r="H35" s="10">
        <f>B15/F35</f>
        <v>1.2409210202828114</v>
      </c>
    </row>
    <row r="36" spans="2:11" x14ac:dyDescent="0.25">
      <c r="B36" s="8">
        <f>39*10.764+14*10.764</f>
        <v>570.49199999999996</v>
      </c>
      <c r="C36" s="8"/>
      <c r="D36" s="42"/>
      <c r="E36" s="42">
        <v>5369159</v>
      </c>
      <c r="F36" s="8">
        <f>E36/B36</f>
        <v>9411.4536224872572</v>
      </c>
      <c r="G36" s="42" t="e">
        <f>E36/C36</f>
        <v>#DIV/0!</v>
      </c>
      <c r="H36" s="10">
        <f>B16/F36</f>
        <v>4.0376334543268319E-2</v>
      </c>
      <c r="K36" s="6"/>
    </row>
    <row r="37" spans="2:11" x14ac:dyDescent="0.25">
      <c r="B37" s="8">
        <f>29*10.764+12*10.764</f>
        <v>441.32400000000001</v>
      </c>
      <c r="C37" s="42"/>
      <c r="D37" s="42"/>
      <c r="E37" s="42">
        <v>3900000</v>
      </c>
      <c r="F37" s="42">
        <f>E37/B37</f>
        <v>8837.0448921880525</v>
      </c>
      <c r="G37" s="42" t="e">
        <f>E37/C37</f>
        <v>#DIV/0!</v>
      </c>
      <c r="H37" s="10">
        <f>B15/F37</f>
        <v>1.1315999999999999</v>
      </c>
    </row>
    <row r="38" spans="2:11" ht="15.75" x14ac:dyDescent="0.25">
      <c r="B38" s="38"/>
      <c r="C38" s="8"/>
      <c r="D38" s="8"/>
      <c r="E38" s="8"/>
      <c r="F38" s="8"/>
      <c r="G38" s="8"/>
      <c r="H38" s="8"/>
    </row>
    <row r="39" spans="2:11" ht="15.75" x14ac:dyDescent="0.25">
      <c r="B39" s="39"/>
      <c r="C39" s="9"/>
      <c r="D39" s="8"/>
      <c r="E39" s="8"/>
      <c r="F39" s="8"/>
      <c r="G39" s="8"/>
      <c r="H39" s="8"/>
    </row>
    <row r="40" spans="2:11" ht="15.75" x14ac:dyDescent="0.25">
      <c r="B40" s="39"/>
      <c r="C40" s="9"/>
      <c r="D40" s="8"/>
      <c r="E40" s="8"/>
      <c r="F40" s="8"/>
      <c r="G40" s="8"/>
      <c r="H40" s="8"/>
    </row>
    <row r="41" spans="2:11" ht="15.75" x14ac:dyDescent="0.25">
      <c r="B41" s="22"/>
      <c r="C41" s="7"/>
      <c r="D41" s="41"/>
    </row>
    <row r="42" spans="2:11" ht="15.75" x14ac:dyDescent="0.25">
      <c r="B42" s="22"/>
      <c r="C42" s="7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2025-02-07T07:02:12Z</dcterms:modified>
</cp:coreProperties>
</file>