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P9" i="16" l="1"/>
  <c r="P9" i="15"/>
  <c r="W43" i="4" l="1"/>
  <c r="W34" i="4"/>
  <c r="R7" i="13"/>
  <c r="C3" i="4" l="1"/>
  <c r="P9" i="4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H4" i="4" s="1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6" i="4" l="1"/>
  <c r="D3" i="4"/>
  <c r="H9" i="4"/>
  <c r="G8" i="4"/>
  <c r="G9" i="4"/>
  <c r="F8" i="4"/>
  <c r="F9" i="4"/>
  <c r="H3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S38" i="4" l="1"/>
  <c r="W48" i="4" l="1"/>
  <c r="W44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<sst xmlns="http://schemas.openxmlformats.org/spreadsheetml/2006/main" count="49" uniqueCount="43">
  <si>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</si>
  <si>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</si>
  <si>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</si>
  <si>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</si>
  <si>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</si>
  <si>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</si>
  <si>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</si>
  <si>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</si>
  <si>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</si>
  <si>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</si>
  <si>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</si>
  <si>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</si>
  <si>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</si>
  <si>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</si>
  <si>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</si>
  <si>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</si>
  <si>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</si>
  <si>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</si>
  <si>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</si>
  <si>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</si>
  <si>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</si>
  <si>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</si>
  <si>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</si>
  <si>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</si>
  <si>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</si>
  <si>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</si>
  <si>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</si>
  <si>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</si>
  <si>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</si>
  <si>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</si>
  <si>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</si>
  <si>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</si>
  <si>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</si>
  <si>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</si>
  <si>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</si>
  <si>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</si>
  <si>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</si>
  <si>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</si>
  <si>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</si>
  <si>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</si>
  <si>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part OC</t>
  </si>
  <si>
    <t>Cosmos Bank ( Kalyan Khadakpada Branch )  - Mr. Virendra Jamunaprasad Gupta</t>
  </si>
  <si>
    <t>Agre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</si>
</sst>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[$-4000439]0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165" fontId="0" fillId="0" borderId="0" xfId="0" applyNumberForma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0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13</xdr:col>
      <xdr:colOff>600925</xdr:colOff>
      <xdr:row>28</xdr:row>
      <xdr:rowOff>38823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6087325" cy="51823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14</xdr:col>
      <xdr:colOff>58009</xdr:colOff>
      <xdr:row>31</xdr:row>
      <xdr:rowOff>105428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333500"/>
          <a:ext cx="6154009" cy="46774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12</xdr:col>
      <xdr:colOff>29430</xdr:colOff>
      <xdr:row>28</xdr:row>
      <xdr:rowOff>67402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125430" cy="52109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11</xdr:col>
      <xdr:colOff>38956</xdr:colOff>
      <xdr:row>30</xdr:row>
      <xdr:rowOff>162646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6134956" cy="5163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11</xdr:col>
      <xdr:colOff>38956</xdr:colOff>
      <xdr:row>33</xdr:row>
      <xdr:rowOff>38823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134956" cy="51823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0</xdr:row>
      <xdr:rowOff>0</xdr:rowOff>
    </xdr:from>
    <xdr:to>
      <xdr:col>26</xdr:col>
      <xdr:colOff>449099</xdr:colOff>
      <xdr:row>30</xdr:row>
      <xdr:rowOff>57956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0"/>
          <a:ext cx="10202699" cy="57729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18</xdr:col>
      <xdr:colOff>563160</xdr:colOff>
      <xdr:row>31</xdr:row>
      <xdr:rowOff>48429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90500"/>
          <a:ext cx="8487960" cy="576342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13</xdr:col>
      <xdr:colOff>343884</xdr:colOff>
      <xdr:row>31</xdr:row>
      <xdr:rowOff>96061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7049484" cy="58110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zoomScaleNormal="100" workbookViewId="0">
      <selection activeCell="R10" sqref="R1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346</v>
      </c>
      <c r="C3" s="4">
        <f>B3*1.2</f>
        <v>415.2</v>
      </c>
      <c r="D3" s="4">
        <f t="shared" ref="D3:D9" si="2">C3*1.2</f>
        <v>498.23999999999995</v>
      </c>
      <c r="E3" s="5">
        <f t="shared" ref="E3:E9" si="3">R3</f>
        <v>3474000</v>
      </c>
      <c r="F3" s="9">
        <f t="shared" ref="F3:F9" si="4">ROUND((E3/B3),0)</f>
        <v>10040</v>
      </c>
      <c r="G3" s="9">
        <f t="shared" ref="G3:G9" si="5">ROUND((E3/C3),0)</f>
        <v>8367</v>
      </c>
      <c r="H3" s="9">
        <f t="shared" ref="H3:H9" si="6">ROUND((E3/D3),0)</f>
        <v>6973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346</v>
      </c>
      <c r="R3" s="2">
        <v>3474000</v>
      </c>
    </row>
    <row r="4" spans="1:20" x14ac:dyDescent="0.25">
      <c r="A4" s="4">
        <f t="shared" si="0"/>
        <v>0</v>
      </c>
      <c r="B4" s="4">
        <f t="shared" si="1"/>
        <v>346</v>
      </c>
      <c r="C4" s="4">
        <f t="shared" ref="C4:C9" si="9">B4*1.2</f>
        <v>415.2</v>
      </c>
      <c r="D4" s="4">
        <f t="shared" si="2"/>
        <v>498.23999999999995</v>
      </c>
      <c r="E4" s="5">
        <f t="shared" si="3"/>
        <v>3500000</v>
      </c>
      <c r="F4" s="9">
        <f t="shared" si="4"/>
        <v>10116</v>
      </c>
      <c r="G4" s="9">
        <f t="shared" si="5"/>
        <v>8430</v>
      </c>
      <c r="H4" s="9">
        <f t="shared" si="6"/>
        <v>7025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346</v>
      </c>
      <c r="R4" s="2">
        <v>3500000</v>
      </c>
    </row>
    <row r="5" spans="1:20" s="48" customFormat="1" x14ac:dyDescent="0.25">
      <c r="A5" s="46">
        <f t="shared" si="0"/>
        <v>0</v>
      </c>
      <c r="B5" s="46">
        <f t="shared" si="1"/>
        <v>448</v>
      </c>
      <c r="C5" s="46">
        <f t="shared" si="9"/>
        <v>537.6</v>
      </c>
      <c r="D5" s="46">
        <f t="shared" si="2"/>
        <v>645.12</v>
      </c>
      <c r="E5" s="47">
        <f t="shared" si="3"/>
        <v>3775000</v>
      </c>
      <c r="F5" s="46">
        <f t="shared" si="4"/>
        <v>8426</v>
      </c>
      <c r="G5" s="46">
        <f t="shared" si="5"/>
        <v>7022</v>
      </c>
      <c r="H5" s="46">
        <f t="shared" si="6"/>
        <v>5852</v>
      </c>
      <c r="I5" s="46" t="e">
        <f>#REF!</f>
        <v>#REF!</v>
      </c>
      <c r="J5" s="46">
        <f t="shared" si="7"/>
        <v>0</v>
      </c>
      <c r="O5" s="48">
        <v>0</v>
      </c>
      <c r="P5" s="48">
        <f t="shared" si="8"/>
        <v>0</v>
      </c>
      <c r="Q5" s="48">
        <v>448</v>
      </c>
      <c r="R5" s="49">
        <v>3775000</v>
      </c>
    </row>
    <row r="6" spans="1:20" s="48" customFormat="1" x14ac:dyDescent="0.25">
      <c r="A6" s="46">
        <f t="shared" si="0"/>
        <v>0</v>
      </c>
      <c r="B6" s="46">
        <f t="shared" si="1"/>
        <v>346</v>
      </c>
      <c r="C6" s="46">
        <f t="shared" si="9"/>
        <v>415.2</v>
      </c>
      <c r="D6" s="46">
        <f t="shared" si="2"/>
        <v>498.23999999999995</v>
      </c>
      <c r="E6" s="47">
        <f t="shared" si="3"/>
        <v>3092500</v>
      </c>
      <c r="F6" s="46">
        <f t="shared" si="4"/>
        <v>8938</v>
      </c>
      <c r="G6" s="46">
        <f t="shared" si="5"/>
        <v>7448</v>
      </c>
      <c r="H6" s="46">
        <f t="shared" si="6"/>
        <v>6207</v>
      </c>
      <c r="I6" s="46" t="e">
        <f>#REF!</f>
        <v>#REF!</v>
      </c>
      <c r="J6" s="46">
        <f t="shared" si="7"/>
        <v>0</v>
      </c>
      <c r="O6" s="48">
        <v>0</v>
      </c>
      <c r="P6" s="48">
        <f t="shared" si="8"/>
        <v>0</v>
      </c>
      <c r="Q6" s="48">
        <v>346</v>
      </c>
      <c r="R6" s="49">
        <v>3092500</v>
      </c>
    </row>
    <row r="7" spans="1:20" x14ac:dyDescent="0.25">
      <c r="A7" s="4">
        <f t="shared" si="0"/>
        <v>0</v>
      </c>
      <c r="B7" s="4">
        <f t="shared" si="1"/>
        <v>495</v>
      </c>
      <c r="C7" s="4">
        <f t="shared" si="9"/>
        <v>594</v>
      </c>
      <c r="D7" s="4">
        <f t="shared" si="2"/>
        <v>712.8</v>
      </c>
      <c r="E7" s="5">
        <f t="shared" si="3"/>
        <v>5100000</v>
      </c>
      <c r="F7" s="9">
        <f t="shared" si="4"/>
        <v>10303</v>
      </c>
      <c r="G7" s="9">
        <f t="shared" si="5"/>
        <v>8586</v>
      </c>
      <c r="H7" s="9">
        <f t="shared" si="6"/>
        <v>7155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495</v>
      </c>
      <c r="R7" s="2">
        <v>5100000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8:Q9" si="10">P8/1.2</f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2" t="s">
        <v>37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x14ac:dyDescent="0.25">
      <c r="A16" s="4">
        <f t="shared" ref="A16:A25" si="32">N16</f>
        <v>0</v>
      </c>
      <c r="B16" s="4">
        <f t="shared" ref="B16:B25" si="33">Q16</f>
        <v>566.66666666666674</v>
      </c>
      <c r="C16" s="4">
        <f t="shared" ref="C16:C25" si="34">B16*1.2</f>
        <v>680.00000000000011</v>
      </c>
      <c r="D16" s="4">
        <f t="shared" ref="D16:D25" si="35">C16*1.2</f>
        <v>816.00000000000011</v>
      </c>
      <c r="E16" s="5">
        <f t="shared" ref="E16:E25" si="36">R16</f>
        <v>4500000</v>
      </c>
      <c r="F16" s="9">
        <f t="shared" ref="F16:F25" si="37">ROUND((E16/B16),0)</f>
        <v>7941</v>
      </c>
      <c r="G16" s="9">
        <f t="shared" ref="G16:G25" si="38">ROUND((E16/C16),0)</f>
        <v>6618</v>
      </c>
      <c r="H16" s="9">
        <f t="shared" ref="H16:H25" si="39">ROUND((E16/D16),0)</f>
        <v>5515</v>
      </c>
      <c r="I16" s="4" t="e">
        <f>#REF!</f>
        <v>#REF!</v>
      </c>
      <c r="J16" s="4">
        <f t="shared" ref="J16:J25" si="40">S16</f>
        <v>0</v>
      </c>
      <c r="O16">
        <v>0</v>
      </c>
      <c r="P16">
        <v>680</v>
      </c>
      <c r="Q16">
        <f t="shared" ref="P16:Q25" si="41">P16/1.2</f>
        <v>566.66666666666674</v>
      </c>
      <c r="R16" s="2">
        <v>4500000</v>
      </c>
    </row>
    <row r="17" spans="1:25" s="48" customFormat="1" x14ac:dyDescent="0.25">
      <c r="A17" s="46">
        <f t="shared" si="32"/>
        <v>0</v>
      </c>
      <c r="B17" s="46">
        <f t="shared" si="33"/>
        <v>550</v>
      </c>
      <c r="C17" s="46">
        <f t="shared" si="34"/>
        <v>660</v>
      </c>
      <c r="D17" s="46">
        <f t="shared" si="35"/>
        <v>792</v>
      </c>
      <c r="E17" s="47">
        <f t="shared" si="36"/>
        <v>5650000</v>
      </c>
      <c r="F17" s="46">
        <f t="shared" si="37"/>
        <v>10273</v>
      </c>
      <c r="G17" s="46">
        <f t="shared" si="38"/>
        <v>8561</v>
      </c>
      <c r="H17" s="46">
        <f t="shared" si="39"/>
        <v>7134</v>
      </c>
      <c r="I17" s="46" t="e">
        <f>#REF!</f>
        <v>#REF!</v>
      </c>
      <c r="J17" s="46">
        <f t="shared" si="40"/>
        <v>0</v>
      </c>
      <c r="O17" s="48">
        <v>0</v>
      </c>
      <c r="P17" s="48">
        <f t="shared" si="41"/>
        <v>0</v>
      </c>
      <c r="Q17" s="48">
        <v>550</v>
      </c>
      <c r="R17" s="49">
        <v>5650000</v>
      </c>
    </row>
    <row r="18" spans="1:25" s="48" customFormat="1" x14ac:dyDescent="0.25">
      <c r="A18" s="46">
        <f t="shared" si="32"/>
        <v>0</v>
      </c>
      <c r="B18" s="46">
        <f t="shared" si="33"/>
        <v>464</v>
      </c>
      <c r="C18" s="46">
        <f t="shared" si="34"/>
        <v>556.79999999999995</v>
      </c>
      <c r="D18" s="46">
        <f t="shared" si="35"/>
        <v>668.16</v>
      </c>
      <c r="E18" s="47">
        <f t="shared" si="36"/>
        <v>4500000</v>
      </c>
      <c r="F18" s="46">
        <f t="shared" si="37"/>
        <v>9698</v>
      </c>
      <c r="G18" s="46">
        <f t="shared" si="38"/>
        <v>8082</v>
      </c>
      <c r="H18" s="46">
        <f t="shared" si="39"/>
        <v>6735</v>
      </c>
      <c r="I18" s="46" t="e">
        <f>#REF!</f>
        <v>#REF!</v>
      </c>
      <c r="J18" s="46">
        <f t="shared" si="40"/>
        <v>0</v>
      </c>
      <c r="O18" s="48">
        <v>0</v>
      </c>
      <c r="P18" s="48">
        <f t="shared" si="41"/>
        <v>0</v>
      </c>
      <c r="Q18" s="48">
        <v>464</v>
      </c>
      <c r="R18" s="49">
        <v>4500000</v>
      </c>
    </row>
    <row r="19" spans="1:25" x14ac:dyDescent="0.25">
      <c r="A19" s="4">
        <f t="shared" ref="A19:A22" si="42">N19</f>
        <v>0</v>
      </c>
      <c r="B19" s="4">
        <f t="shared" ref="B19:B22" si="43">Q19</f>
        <v>483</v>
      </c>
      <c r="C19" s="4">
        <f t="shared" ref="C19:C22" si="44">B19*1.2</f>
        <v>579.6</v>
      </c>
      <c r="D19" s="4">
        <f t="shared" ref="D19:D22" si="45">C19*1.2</f>
        <v>695.52</v>
      </c>
      <c r="E19" s="5">
        <f t="shared" ref="E19:E22" si="46">R19</f>
        <v>4300000</v>
      </c>
      <c r="F19" s="9">
        <f t="shared" ref="F19:F22" si="47">ROUND((E19/B19),0)</f>
        <v>8903</v>
      </c>
      <c r="G19" s="9">
        <f t="shared" ref="G19:G22" si="48">ROUND((E19/C19),0)</f>
        <v>7419</v>
      </c>
      <c r="H19" s="9">
        <f t="shared" ref="H19:H22" si="49">ROUND((E19/D19),0)</f>
        <v>6182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v>483</v>
      </c>
      <c r="R19" s="2">
        <v>4300000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ref="Q20:Q22" si="52">P20/1.2</f>
        <v>0</v>
      </c>
      <c r="R20" s="2">
        <v>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9500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7000</v>
      </c>
      <c r="X28" s="22"/>
    </row>
    <row r="29" spans="1:25" ht="15.75" x14ac:dyDescent="0.25">
      <c r="E29" t="s">
        <v>42</v>
      </c>
      <c r="F29" s="7">
        <v>448</v>
      </c>
      <c r="G29" s="6"/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S30" s="10"/>
      <c r="T30" s="10"/>
      <c r="U30" s="17" t="s">
        <v>17</v>
      </c>
      <c r="V30" s="23"/>
      <c r="W30" s="24">
        <f>X30-X31</f>
        <v>10</v>
      </c>
      <c r="X30" s="25">
        <v>2025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50</v>
      </c>
      <c r="X31" s="31">
        <v>2015</v>
      </c>
      <c r="Y31" t="s">
        <v>40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3" t="s">
        <v>41</v>
      </c>
      <c r="Q33" s="43"/>
      <c r="R33" s="43"/>
      <c r="S33" s="43"/>
      <c r="T33" s="44"/>
      <c r="U33" s="21" t="s">
        <v>20</v>
      </c>
      <c r="V33" s="23"/>
      <c r="W33" s="24">
        <f>90*W30/W32</f>
        <v>15</v>
      </c>
      <c r="X33" s="24"/>
    </row>
    <row r="34" spans="15:24" ht="15.75" x14ac:dyDescent="0.25">
      <c r="U34" s="17"/>
      <c r="V34" s="26"/>
      <c r="W34" s="27">
        <f>W33%</f>
        <v>0.15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375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2125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7000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9125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448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45"/>
      <c r="W42" s="32">
        <f>W39*W41+X43</f>
        <v>4088000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</f>
        <v>3679200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3270400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1120000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8516.6666666666661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R44"/>
  <sheetViews>
    <sheetView topLeftCell="D1" zoomScaleNormal="100" workbookViewId="0">
      <selection activeCell="R8" sqref="R8"/>
    </sheetView>
  </sheetViews>
  <sheetFormatPr defaultRowHeight="15" x14ac:dyDescent="0.25"/>
  <sheetData>
    <row r="6" spans="17:18" x14ac:dyDescent="0.25">
      <c r="Q6" s="41"/>
    </row>
    <row r="7" spans="17:18" x14ac:dyDescent="0.25">
      <c r="Q7">
        <v>32.15</v>
      </c>
      <c r="R7">
        <f>Q7*10.764</f>
        <v>346.06259999999997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6" workbookViewId="0">
      <selection activeCell="Q10" sqref="Q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9"/>
  <sheetViews>
    <sheetView topLeftCell="A4" zoomScaleNormal="100" workbookViewId="0">
      <selection activeCell="P6" sqref="P6:P9"/>
    </sheetView>
  </sheetViews>
  <sheetFormatPr defaultRowHeight="15" x14ac:dyDescent="0.25"/>
  <cols>
    <col min="16" max="16" width="15.42578125" customWidth="1"/>
  </cols>
  <sheetData>
    <row r="2" spans="1:16" x14ac:dyDescent="0.25">
      <c r="A2" s="6"/>
    </row>
    <row r="6" spans="1:16" x14ac:dyDescent="0.25">
      <c r="P6">
        <v>3500000</v>
      </c>
    </row>
    <row r="7" spans="1:16" x14ac:dyDescent="0.25">
      <c r="P7">
        <v>245000</v>
      </c>
    </row>
    <row r="8" spans="1:16" x14ac:dyDescent="0.25">
      <c r="P8">
        <v>30000</v>
      </c>
    </row>
    <row r="9" spans="1:16" x14ac:dyDescent="0.25">
      <c r="P9">
        <f>SUM(P6:P8)</f>
        <v>3775000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P6:P19"/>
  <sheetViews>
    <sheetView zoomScaleNormal="100" workbookViewId="0">
      <selection activeCell="P11" sqref="P11"/>
    </sheetView>
  </sheetViews>
  <sheetFormatPr defaultRowHeight="15" x14ac:dyDescent="0.25"/>
  <cols>
    <col min="16" max="16" width="15.42578125" customWidth="1"/>
  </cols>
  <sheetData>
    <row r="6" spans="16:16" x14ac:dyDescent="0.25">
      <c r="P6">
        <v>3000000</v>
      </c>
    </row>
    <row r="7" spans="16:16" x14ac:dyDescent="0.25">
      <c r="P7">
        <v>69250</v>
      </c>
    </row>
    <row r="8" spans="16:16" x14ac:dyDescent="0.25">
      <c r="P8">
        <v>30000</v>
      </c>
    </row>
    <row r="9" spans="16:16" x14ac:dyDescent="0.25">
      <c r="P9">
        <f>SUM(P6:P8)</f>
        <v>3099250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K1" sqref="K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F2" sqref="F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2025-02-08T07:15:57Z</dcterms:modified>
</cp:coreProperties>
</file>