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1CCF8BA0-CE0C-417D-BB59-8BEAE088529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5" r:id="rId2"/>
    <sheet name="Sheet3" sheetId="6" r:id="rId3"/>
    <sheet name="Sheet4" sheetId="7" r:id="rId4"/>
    <sheet name="Sheet5" sheetId="8" r:id="rId5"/>
    <sheet name="Sheet6" sheetId="9" r:id="rId6"/>
    <sheet name="Sheet7" sheetId="10" r:id="rId7"/>
    <sheet name="Sheet9" sheetId="12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" i="1" l="1"/>
  <c r="E37" i="1"/>
  <c r="B22" i="1"/>
  <c r="C37" i="1"/>
  <c r="C36" i="1"/>
  <c r="F6" i="1" l="1"/>
  <c r="F40" i="1" l="1"/>
  <c r="H31" i="1" l="1"/>
  <c r="H30" i="1"/>
  <c r="H37" i="1"/>
  <c r="H36" i="1"/>
  <c r="G32" i="1" l="1"/>
  <c r="H39" i="1"/>
  <c r="F38" i="1" l="1"/>
  <c r="F37" i="1"/>
  <c r="F36" i="1"/>
  <c r="G40" i="1" l="1"/>
  <c r="G39" i="1"/>
  <c r="G38" i="1"/>
  <c r="I38" i="1" s="1"/>
  <c r="G37" i="1"/>
  <c r="G36" i="1"/>
  <c r="I31" i="1" l="1"/>
  <c r="G29" i="1"/>
  <c r="H29" i="1"/>
  <c r="I32" i="1"/>
  <c r="B10" i="1"/>
  <c r="B11" i="1" s="1"/>
  <c r="B8" i="1"/>
  <c r="B6" i="1"/>
  <c r="B5" i="1"/>
  <c r="B14" i="1" s="1"/>
  <c r="B12" i="1" l="1"/>
  <c r="B13" i="1" s="1"/>
  <c r="B15" i="1" l="1"/>
  <c r="I37" i="1" l="1"/>
  <c r="I36" i="1"/>
  <c r="H38" i="1"/>
  <c r="I39" i="1"/>
  <c r="H40" i="1"/>
  <c r="B17" i="1"/>
  <c r="B19" i="1" s="1"/>
  <c r="I29" i="1"/>
  <c r="F29" i="1"/>
  <c r="B21" i="1" l="1"/>
  <c r="B20" i="1"/>
  <c r="B23" i="1"/>
  <c r="F30" i="1"/>
  <c r="G30" i="1"/>
  <c r="F31" i="1"/>
  <c r="G31" i="1"/>
  <c r="F32" i="1"/>
  <c r="I30" i="1" l="1"/>
  <c r="H32" i="1" l="1"/>
  <c r="G3" i="1" l="1"/>
</calcChain>
</file>

<file path=xl/sharedStrings.xml><?xml version="1.0" encoding="utf-8"?>
<sst xmlns="http://schemas.openxmlformats.org/spreadsheetml/2006/main" count="38" uniqueCount="30">
  <si>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</si>
  <si>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</si>
  <si>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</si>
  <si>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</si>
  <si>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</si>
  <si>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</si>
  <si>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</si>
  <si>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</si>
  <si>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</si>
  <si>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</si>
  <si>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</si>
  <si>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</si>
  <si>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</si>
  <si>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</si>
  <si>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</si>
  <si>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</si>
  <si>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</si>
  <si>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</si>
  <si>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</si>
  <si>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</si>
  <si>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 xml:space="preserve"> Built up Area</t>
  </si>
  <si>
    <t>Area</t>
  </si>
  <si>
    <t>Built up area</t>
  </si>
  <si>
    <t>DV</t>
  </si>
  <si>
    <t>SBA</t>
  </si>
  <si>
    <t>Agreement carpet area - 16</t>
  </si>
  <si>
    <t>Measurement carpet</t>
  </si>
  <si>
    <t>RV</t>
  </si>
  <si>
    <t>Car Parking</t>
  </si>
  <si>
    <t>Total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</si>
</sst>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Arial Narrow"/>
      <family val="2"/>
    </font>
    <font>
      <b/>
      <sz val="14"/>
      <color theme="1"/>
      <name val="Arial Narrow"/>
      <family val="2"/>
    </font>
    <font>
      <b/>
      <sz val="11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56">
    <xf numFmtId="0" fontId="0" fillId="0" borderId="0" xfId="0"/>
    <xf numFmtId="0" fontId="0" fillId="0" borderId="2" xfId="0" applyBorder="1"/>
    <xf numFmtId="0" fontId="0" fillId="0" borderId="3" xfId="0" applyBorder="1"/>
    <xf numFmtId="43" fontId="3" fillId="0" borderId="0" xfId="1" applyFont="1" applyBorder="1"/>
    <xf numFmtId="43" fontId="2" fillId="0" borderId="0" xfId="1" applyFont="1" applyBorder="1"/>
    <xf numFmtId="43" fontId="2" fillId="0" borderId="0" xfId="0" applyNumberFormat="1" applyFont="1"/>
    <xf numFmtId="43" fontId="0" fillId="0" borderId="0" xfId="0" applyNumberFormat="1"/>
    <xf numFmtId="0" fontId="7" fillId="0" borderId="0" xfId="0" applyFont="1"/>
    <xf numFmtId="0" fontId="0" fillId="0" borderId="1" xfId="0" applyBorder="1"/>
    <xf numFmtId="0" fontId="7" fillId="0" borderId="1" xfId="0" applyFont="1" applyBorder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43" fontId="5" fillId="0" borderId="0" xfId="0" applyNumberFormat="1" applyFont="1"/>
    <xf numFmtId="164" fontId="2" fillId="0" borderId="0" xfId="1" applyNumberFormat="1" applyFont="1" applyFill="1" applyBorder="1"/>
    <xf numFmtId="0" fontId="8" fillId="0" borderId="0" xfId="2" applyFill="1" applyBorder="1" applyAlignment="1" applyProtection="1"/>
    <xf numFmtId="0" fontId="9" fillId="0" borderId="1" xfId="0" applyFont="1" applyBorder="1"/>
    <xf numFmtId="43" fontId="9" fillId="0" borderId="1" xfId="0" applyNumberFormat="1" applyFont="1" applyBorder="1"/>
    <xf numFmtId="0" fontId="9" fillId="0" borderId="1" xfId="1" applyNumberFormat="1" applyFont="1" applyBorder="1"/>
    <xf numFmtId="43" fontId="9" fillId="0" borderId="1" xfId="1" applyFont="1" applyBorder="1"/>
    <xf numFmtId="43" fontId="10" fillId="0" borderId="1" xfId="0" applyNumberFormat="1" applyFont="1" applyBorder="1"/>
    <xf numFmtId="0" fontId="10" fillId="0" borderId="1" xfId="0" applyFont="1" applyBorder="1" applyAlignment="1">
      <alignment horizontal="center" wrapText="1"/>
    </xf>
    <xf numFmtId="0" fontId="4" fillId="0" borderId="0" xfId="0" applyFont="1"/>
    <xf numFmtId="0" fontId="6" fillId="0" borderId="0" xfId="0" applyFont="1"/>
    <xf numFmtId="0" fontId="2" fillId="0" borderId="0" xfId="0" applyFont="1"/>
    <xf numFmtId="0" fontId="5" fillId="0" borderId="0" xfId="0" applyFont="1"/>
    <xf numFmtId="0" fontId="0" fillId="0" borderId="0" xfId="0" applyAlignment="1">
      <alignment wrapText="1"/>
    </xf>
    <xf numFmtId="43" fontId="12" fillId="0" borderId="0" xfId="0" applyNumberFormat="1" applyFont="1"/>
    <xf numFmtId="10" fontId="9" fillId="0" borderId="1" xfId="1" applyNumberFormat="1" applyFont="1" applyBorder="1"/>
    <xf numFmtId="0" fontId="11" fillId="0" borderId="1" xfId="0" applyFont="1" applyBorder="1"/>
    <xf numFmtId="43" fontId="7" fillId="0" borderId="1" xfId="0" applyNumberFormat="1" applyFont="1" applyBorder="1"/>
    <xf numFmtId="0" fontId="10" fillId="0" borderId="5" xfId="0" applyFont="1" applyBorder="1" applyAlignment="1">
      <alignment horizontal="center" wrapText="1"/>
    </xf>
    <xf numFmtId="43" fontId="13" fillId="0" borderId="0" xfId="1" applyFont="1" applyBorder="1"/>
    <xf numFmtId="0" fontId="13" fillId="0" borderId="0" xfId="0" applyFont="1"/>
    <xf numFmtId="10" fontId="13" fillId="0" borderId="0" xfId="0" applyNumberFormat="1" applyFont="1"/>
    <xf numFmtId="43" fontId="6" fillId="0" borderId="0" xfId="0" applyNumberFormat="1" applyFont="1"/>
    <xf numFmtId="43" fontId="4" fillId="0" borderId="0" xfId="0" applyNumberFormat="1" applyFont="1"/>
    <xf numFmtId="43" fontId="3" fillId="0" borderId="0" xfId="0" applyNumberFormat="1" applyFont="1"/>
    <xf numFmtId="0" fontId="14" fillId="0" borderId="1" xfId="0" applyFont="1" applyBorder="1"/>
    <xf numFmtId="0" fontId="4" fillId="0" borderId="1" xfId="0" applyFont="1" applyBorder="1"/>
    <xf numFmtId="0" fontId="10" fillId="0" borderId="0" xfId="0" applyFont="1" applyAlignment="1">
      <alignment horizontal="center" wrapText="1"/>
    </xf>
    <xf numFmtId="0" fontId="0" fillId="0" borderId="7" xfId="0" applyBorder="1"/>
    <xf numFmtId="0" fontId="0" fillId="2" borderId="1" xfId="0" applyFill="1" applyBorder="1"/>
    <xf numFmtId="43" fontId="15" fillId="0" borderId="0" xfId="0" applyNumberFormat="1" applyFont="1"/>
    <xf numFmtId="0" fontId="15" fillId="0" borderId="0" xfId="0" applyFont="1"/>
    <xf numFmtId="43" fontId="0" fillId="0" borderId="8" xfId="0" applyNumberFormat="1" applyBorder="1"/>
    <xf numFmtId="43" fontId="9" fillId="0" borderId="1" xfId="1" applyFont="1" applyFill="1" applyBorder="1"/>
    <xf numFmtId="0" fontId="9" fillId="0" borderId="1" xfId="0" applyFont="1" applyBorder="1" applyAlignment="1">
      <alignment wrapText="1"/>
    </xf>
    <xf numFmtId="10" fontId="9" fillId="0" borderId="1" xfId="0" applyNumberFormat="1" applyFont="1" applyBorder="1"/>
    <xf numFmtId="43" fontId="11" fillId="0" borderId="1" xfId="0" applyNumberFormat="1" applyFont="1" applyBorder="1"/>
    <xf numFmtId="0" fontId="11" fillId="0" borderId="1" xfId="1" applyNumberFormat="1" applyFont="1" applyFill="1" applyBorder="1"/>
    <xf numFmtId="43" fontId="16" fillId="0" borderId="1" xfId="0" applyNumberFormat="1" applyFont="1" applyBorder="1"/>
    <xf numFmtId="10" fontId="11" fillId="0" borderId="1" xfId="1" applyNumberFormat="1" applyFont="1" applyFill="1" applyBorder="1"/>
    <xf numFmtId="43" fontId="11" fillId="0" borderId="1" xfId="1" applyFont="1" applyFill="1" applyBorder="1"/>
    <xf numFmtId="43" fontId="0" fillId="0" borderId="9" xfId="1" applyFont="1" applyFill="1" applyBorder="1"/>
    <xf numFmtId="43" fontId="0" fillId="0" borderId="6" xfId="0" applyNumberFormat="1" applyBorder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58349</xdr:colOff>
      <xdr:row>40</xdr:row>
      <xdr:rowOff>182064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7425D3A-43D9-4A88-AA0B-A08284A0A7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592749" cy="7802064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29</xdr:col>
      <xdr:colOff>144086</xdr:colOff>
      <xdr:row>40</xdr:row>
      <xdr:rowOff>86801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0CC45FB-A84B-4F2A-9331-AD390F6C70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44000" y="0"/>
          <a:ext cx="8678486" cy="77068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14</xdr:col>
      <xdr:colOff>86928</xdr:colOff>
      <xdr:row>38</xdr:row>
      <xdr:rowOff>29536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518C03F-D6DF-4F4A-AE90-3E287A202B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0"/>
          <a:ext cx="8621328" cy="68875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5"/>
  <sheetViews>
    <sheetView tabSelected="1" zoomScaleNormal="100" workbookViewId="0">
      <selection activeCell="E20" sqref="E20"/>
    </sheetView>
  </sheetViews>
  <sheetFormatPr defaultRowHeight="15" x14ac:dyDescent="0.25"/>
  <cols>
    <col min="1" max="1" width="21.7109375" bestFit="1" customWidth="1"/>
    <col min="2" max="2" width="15.5703125" style="7" bestFit="1" customWidth="1"/>
    <col min="3" max="3" width="18.28515625" bestFit="1" customWidth="1"/>
    <col min="4" max="4" width="19.85546875" customWidth="1"/>
    <col min="5" max="5" width="21.7109375" bestFit="1" customWidth="1"/>
    <col min="6" max="6" width="18.85546875" bestFit="1" customWidth="1"/>
    <col min="7" max="7" width="19.85546875" bestFit="1" customWidth="1"/>
    <col min="8" max="8" width="21.7109375" bestFit="1" customWidth="1"/>
    <col min="9" max="9" width="13.7109375" bestFit="1" customWidth="1"/>
    <col min="10" max="10" width="10" bestFit="1" customWidth="1"/>
    <col min="13" max="13" width="14.28515625" bestFit="1" customWidth="1"/>
    <col min="14" max="14" width="11.5703125" bestFit="1" customWidth="1"/>
  </cols>
  <sheetData>
    <row r="1" spans="1:17" x14ac:dyDescent="0.25">
      <c r="A1" s="1"/>
      <c r="B1" s="11"/>
      <c r="E1" s="1"/>
      <c r="F1" s="2"/>
      <c r="G1" s="2"/>
    </row>
    <row r="2" spans="1:17" ht="16.5" x14ac:dyDescent="0.3">
      <c r="A2" s="16"/>
      <c r="B2" s="21"/>
      <c r="C2" s="21"/>
      <c r="D2" s="7"/>
      <c r="E2" t="s">
        <v>13</v>
      </c>
    </row>
    <row r="3" spans="1:17" ht="16.5" x14ac:dyDescent="0.3">
      <c r="A3" s="16" t="s">
        <v>0</v>
      </c>
      <c r="B3" s="46">
        <v>28700</v>
      </c>
      <c r="C3" s="17"/>
      <c r="D3" s="10"/>
      <c r="E3">
        <v>2018</v>
      </c>
      <c r="F3" s="3">
        <v>2025</v>
      </c>
      <c r="G3" s="4">
        <f>F3-E3</f>
        <v>7</v>
      </c>
      <c r="L3" s="3"/>
      <c r="M3" s="4"/>
    </row>
    <row r="4" spans="1:17" ht="33" x14ac:dyDescent="0.3">
      <c r="A4" s="47" t="s">
        <v>1</v>
      </c>
      <c r="B4" s="46">
        <v>2800</v>
      </c>
      <c r="C4" s="17"/>
      <c r="D4" s="10"/>
      <c r="E4" s="31"/>
      <c r="F4" s="3"/>
      <c r="G4" s="4"/>
      <c r="H4" s="40"/>
      <c r="K4" s="26"/>
      <c r="L4" s="3"/>
      <c r="M4" s="4"/>
    </row>
    <row r="5" spans="1:17" ht="16.5" x14ac:dyDescent="0.3">
      <c r="A5" s="16" t="s">
        <v>2</v>
      </c>
      <c r="B5" s="46">
        <f>B3-B4</f>
        <v>25900</v>
      </c>
      <c r="C5" s="17"/>
      <c r="D5" s="10"/>
      <c r="E5" s="8" t="s">
        <v>25</v>
      </c>
      <c r="F5" s="8" t="s">
        <v>22</v>
      </c>
      <c r="G5" s="14"/>
      <c r="M5" s="32"/>
      <c r="N5" s="23"/>
      <c r="O5" s="23"/>
      <c r="P5" s="23"/>
      <c r="Q5" s="23"/>
    </row>
    <row r="6" spans="1:17" ht="16.5" x14ac:dyDescent="0.3">
      <c r="A6" s="16" t="s">
        <v>3</v>
      </c>
      <c r="B6" s="46">
        <f>B4</f>
        <v>2800</v>
      </c>
      <c r="C6" s="17"/>
      <c r="D6" s="45"/>
      <c r="E6" s="6">
        <v>691</v>
      </c>
      <c r="F6" s="3">
        <f>E6*1.1</f>
        <v>760.1</v>
      </c>
      <c r="G6" s="14"/>
      <c r="M6" s="32"/>
      <c r="N6" s="23"/>
      <c r="O6" s="23"/>
      <c r="P6" s="23"/>
      <c r="Q6" s="23"/>
    </row>
    <row r="7" spans="1:17" ht="16.5" x14ac:dyDescent="0.3">
      <c r="A7" s="16" t="s">
        <v>4</v>
      </c>
      <c r="B7" s="16">
        <v>7</v>
      </c>
      <c r="C7" s="18"/>
      <c r="D7" s="50"/>
      <c r="E7" s="49"/>
      <c r="F7" s="3"/>
      <c r="G7" s="5"/>
      <c r="M7" s="33"/>
      <c r="N7" s="23"/>
      <c r="O7" s="23"/>
      <c r="P7" s="23"/>
      <c r="Q7" s="23"/>
    </row>
    <row r="8" spans="1:17" ht="16.5" x14ac:dyDescent="0.3">
      <c r="A8" s="16" t="s">
        <v>5</v>
      </c>
      <c r="B8" s="16">
        <f>B9-B7</f>
        <v>53</v>
      </c>
      <c r="C8" s="18"/>
      <c r="D8" s="50"/>
      <c r="E8" s="49"/>
      <c r="F8" s="37"/>
      <c r="G8" s="5"/>
      <c r="H8" s="6"/>
      <c r="I8" s="6"/>
      <c r="M8" s="33"/>
      <c r="N8" s="23"/>
      <c r="O8" s="23"/>
      <c r="P8" s="23"/>
      <c r="Q8" s="23"/>
    </row>
    <row r="9" spans="1:17" ht="16.5" x14ac:dyDescent="0.3">
      <c r="A9" s="16" t="s">
        <v>6</v>
      </c>
      <c r="B9" s="16">
        <v>60</v>
      </c>
      <c r="C9" s="18"/>
      <c r="D9" s="50"/>
      <c r="E9" s="49"/>
      <c r="F9" s="37"/>
      <c r="G9" s="13"/>
      <c r="J9" s="25"/>
      <c r="M9" s="33"/>
      <c r="N9" s="23"/>
      <c r="O9" s="23"/>
      <c r="P9" s="23"/>
      <c r="Q9" s="23"/>
    </row>
    <row r="10" spans="1:17" ht="33" x14ac:dyDescent="0.3">
      <c r="A10" s="47" t="s">
        <v>7</v>
      </c>
      <c r="B10" s="16">
        <f>90*B7/B9</f>
        <v>10.5</v>
      </c>
      <c r="C10" s="18"/>
      <c r="D10" s="50"/>
      <c r="E10" s="51"/>
      <c r="F10" s="36"/>
      <c r="G10" s="13"/>
      <c r="H10" s="23"/>
      <c r="I10" s="23"/>
      <c r="J10" s="25"/>
      <c r="K10" s="25"/>
      <c r="L10" s="22"/>
      <c r="M10" s="33"/>
      <c r="N10" s="23"/>
      <c r="O10" s="23"/>
      <c r="P10" s="23"/>
      <c r="Q10" s="23"/>
    </row>
    <row r="11" spans="1:17" ht="16.5" x14ac:dyDescent="0.3">
      <c r="A11" s="16"/>
      <c r="B11" s="48">
        <f>B10%</f>
        <v>0.105</v>
      </c>
      <c r="C11" s="28"/>
      <c r="D11" s="52"/>
      <c r="E11" s="49" t="s">
        <v>26</v>
      </c>
      <c r="G11" s="13"/>
      <c r="H11" s="23"/>
      <c r="I11" s="23"/>
      <c r="J11" s="25"/>
      <c r="K11" s="25"/>
      <c r="L11" s="22"/>
      <c r="M11" s="34"/>
      <c r="N11" s="23"/>
      <c r="O11" s="23"/>
      <c r="P11" s="23"/>
      <c r="Q11" s="23"/>
    </row>
    <row r="12" spans="1:17" ht="16.5" x14ac:dyDescent="0.3">
      <c r="A12" s="16" t="s">
        <v>8</v>
      </c>
      <c r="B12" s="46">
        <f>B6*B11</f>
        <v>294</v>
      </c>
      <c r="C12" s="19"/>
      <c r="D12" s="53"/>
      <c r="E12" s="49">
        <v>660</v>
      </c>
      <c r="G12" s="13"/>
      <c r="H12" s="23"/>
      <c r="I12" s="23"/>
      <c r="J12" s="25"/>
      <c r="K12" s="25"/>
      <c r="L12" s="22"/>
      <c r="M12" s="32"/>
      <c r="N12" s="23"/>
      <c r="O12" s="23"/>
      <c r="P12" s="23"/>
      <c r="Q12" s="23"/>
    </row>
    <row r="13" spans="1:17" ht="16.5" x14ac:dyDescent="0.3">
      <c r="A13" s="16" t="s">
        <v>9</v>
      </c>
      <c r="B13" s="46">
        <f>B6-B12</f>
        <v>2506</v>
      </c>
      <c r="C13" s="19"/>
      <c r="D13" s="54"/>
      <c r="E13" s="6"/>
      <c r="G13" s="13"/>
      <c r="H13" s="35"/>
      <c r="I13" s="23"/>
      <c r="J13" s="25"/>
      <c r="K13" s="25"/>
      <c r="L13" s="22"/>
      <c r="M13" s="32"/>
      <c r="N13" s="23"/>
      <c r="O13" s="23"/>
      <c r="P13" s="23"/>
      <c r="Q13" s="23"/>
    </row>
    <row r="14" spans="1:17" ht="16.5" x14ac:dyDescent="0.3">
      <c r="A14" s="16" t="s">
        <v>2</v>
      </c>
      <c r="B14" s="46">
        <f>B5</f>
        <v>25900</v>
      </c>
      <c r="C14" s="17"/>
      <c r="D14" s="10"/>
      <c r="F14" s="6"/>
      <c r="G14" s="13"/>
      <c r="H14" s="23"/>
      <c r="I14" s="23"/>
      <c r="J14" s="25"/>
      <c r="K14" s="25"/>
      <c r="L14" s="22"/>
      <c r="M14" s="32"/>
      <c r="N14" s="23"/>
      <c r="O14" s="23"/>
      <c r="P14" s="23"/>
      <c r="Q14" s="23"/>
    </row>
    <row r="15" spans="1:17" ht="16.5" x14ac:dyDescent="0.3">
      <c r="A15" s="16" t="s">
        <v>10</v>
      </c>
      <c r="B15" s="46">
        <f>B14+B13</f>
        <v>28406</v>
      </c>
      <c r="C15" s="17"/>
      <c r="D15" s="10"/>
      <c r="E15" s="6"/>
      <c r="F15" s="6"/>
      <c r="G15" s="13"/>
      <c r="H15" s="25"/>
      <c r="I15" s="25"/>
      <c r="J15" s="25"/>
      <c r="K15" s="25"/>
      <c r="L15" s="22"/>
      <c r="M15" s="4"/>
    </row>
    <row r="16" spans="1:17" ht="16.5" x14ac:dyDescent="0.3">
      <c r="A16" s="16" t="s">
        <v>21</v>
      </c>
      <c r="B16" s="29">
        <v>691</v>
      </c>
      <c r="C16" s="29"/>
      <c r="D16" s="8"/>
      <c r="E16" s="5"/>
      <c r="F16" s="5"/>
      <c r="G16" s="5"/>
      <c r="H16" s="6"/>
      <c r="M16" s="24"/>
    </row>
    <row r="17" spans="1:14" ht="16.5" x14ac:dyDescent="0.3">
      <c r="A17" s="16" t="s">
        <v>11</v>
      </c>
      <c r="B17" s="49">
        <f>B15*B16</f>
        <v>19628546</v>
      </c>
      <c r="C17" s="20"/>
      <c r="D17" s="10"/>
      <c r="E17" s="5"/>
      <c r="F17" s="27"/>
      <c r="G17" s="5"/>
      <c r="H17" s="6"/>
      <c r="M17" s="5"/>
      <c r="N17" s="6"/>
    </row>
    <row r="18" spans="1:14" ht="16.5" x14ac:dyDescent="0.3">
      <c r="A18" s="16" t="s">
        <v>28</v>
      </c>
      <c r="B18" s="49">
        <v>1200000</v>
      </c>
      <c r="C18" s="20"/>
      <c r="D18" s="10"/>
      <c r="E18" s="5"/>
      <c r="F18" s="27"/>
      <c r="G18" s="5"/>
      <c r="H18" s="6"/>
      <c r="M18" s="5"/>
      <c r="N18" s="6"/>
    </row>
    <row r="19" spans="1:14" ht="16.5" x14ac:dyDescent="0.3">
      <c r="A19" s="16" t="s">
        <v>29</v>
      </c>
      <c r="B19" s="49">
        <f>B18+B17</f>
        <v>20828546</v>
      </c>
      <c r="C19" s="20"/>
      <c r="D19" s="10"/>
      <c r="E19" s="5"/>
      <c r="F19" s="27"/>
      <c r="G19" s="5"/>
      <c r="H19" s="6"/>
      <c r="M19" s="5"/>
      <c r="N19" s="6"/>
    </row>
    <row r="20" spans="1:14" ht="16.5" x14ac:dyDescent="0.3">
      <c r="A20" s="16" t="s">
        <v>27</v>
      </c>
      <c r="B20" s="49">
        <f>B19*0.9</f>
        <v>18745691.400000002</v>
      </c>
      <c r="C20" s="20"/>
      <c r="D20" s="10"/>
      <c r="E20" s="5"/>
      <c r="F20" s="27"/>
      <c r="G20" s="5"/>
      <c r="H20" s="6"/>
      <c r="M20" s="5"/>
      <c r="N20" s="6"/>
    </row>
    <row r="21" spans="1:14" ht="16.5" x14ac:dyDescent="0.3">
      <c r="A21" s="16" t="s">
        <v>23</v>
      </c>
      <c r="B21" s="49">
        <f>B19*0.8</f>
        <v>16662836.800000001</v>
      </c>
      <c r="C21" s="20"/>
      <c r="D21" s="10"/>
      <c r="E21" s="5"/>
      <c r="F21" s="27"/>
      <c r="G21" s="5"/>
      <c r="H21" s="6"/>
      <c r="M21" s="5"/>
      <c r="N21" s="6"/>
    </row>
    <row r="22" spans="1:14" ht="18.75" x14ac:dyDescent="0.3">
      <c r="A22" s="16" t="s">
        <v>12</v>
      </c>
      <c r="B22" s="17">
        <f>760*B4</f>
        <v>2128000</v>
      </c>
      <c r="C22" s="17"/>
      <c r="D22" s="10"/>
      <c r="E22" s="43"/>
      <c r="F22" s="43"/>
      <c r="G22" s="44"/>
    </row>
    <row r="23" spans="1:14" ht="16.5" x14ac:dyDescent="0.3">
      <c r="A23" s="16" t="s">
        <v>16</v>
      </c>
      <c r="B23" s="17">
        <f>B17*0.03/12</f>
        <v>49071.364999999998</v>
      </c>
      <c r="C23" s="30"/>
      <c r="D23" s="10"/>
      <c r="E23" s="6"/>
      <c r="F23" s="5"/>
    </row>
    <row r="24" spans="1:14" x14ac:dyDescent="0.25">
      <c r="B24" s="12"/>
    </row>
    <row r="25" spans="1:14" x14ac:dyDescent="0.25">
      <c r="B25" s="12"/>
    </row>
    <row r="27" spans="1:14" x14ac:dyDescent="0.25">
      <c r="C27" t="s">
        <v>14</v>
      </c>
    </row>
    <row r="28" spans="1:14" x14ac:dyDescent="0.25">
      <c r="B28" s="9" t="s">
        <v>15</v>
      </c>
      <c r="C28" s="8" t="s">
        <v>20</v>
      </c>
      <c r="D28" s="8" t="s">
        <v>24</v>
      </c>
      <c r="E28" s="8" t="s">
        <v>11</v>
      </c>
      <c r="F28" s="8" t="s">
        <v>17</v>
      </c>
      <c r="G28" s="8" t="s">
        <v>18</v>
      </c>
      <c r="H28" s="8" t="s">
        <v>19</v>
      </c>
      <c r="I28" s="8"/>
    </row>
    <row r="29" spans="1:14" ht="17.25" x14ac:dyDescent="0.3">
      <c r="B29" s="9">
        <v>611</v>
      </c>
      <c r="C29" s="8"/>
      <c r="D29" s="8"/>
      <c r="E29" s="8">
        <v>15000000</v>
      </c>
      <c r="F29" s="10">
        <f t="shared" ref="F29:F32" si="0">E29/B29</f>
        <v>24549.918166939442</v>
      </c>
      <c r="G29" s="10" t="e">
        <f>E29/C29</f>
        <v>#DIV/0!</v>
      </c>
      <c r="H29" s="10" t="e">
        <f>E29/D29</f>
        <v>#DIV/0!</v>
      </c>
      <c r="I29" s="8">
        <f>C29/B29</f>
        <v>0</v>
      </c>
      <c r="J29" s="15"/>
    </row>
    <row r="30" spans="1:14" ht="17.25" x14ac:dyDescent="0.3">
      <c r="B30" s="9">
        <v>659</v>
      </c>
      <c r="C30" s="8"/>
      <c r="D30" s="8"/>
      <c r="E30" s="8">
        <v>19000000</v>
      </c>
      <c r="F30" s="10">
        <f t="shared" si="0"/>
        <v>28831.562974203338</v>
      </c>
      <c r="G30" s="10" t="e">
        <f>E30/C30</f>
        <v>#DIV/0!</v>
      </c>
      <c r="H30" s="10" t="e">
        <f>E30/D30</f>
        <v>#DIV/0!</v>
      </c>
      <c r="I30" s="8">
        <f>C30/B30</f>
        <v>0</v>
      </c>
      <c r="J30" s="15"/>
    </row>
    <row r="31" spans="1:14" x14ac:dyDescent="0.25">
      <c r="B31" s="9">
        <v>434</v>
      </c>
      <c r="C31" s="8"/>
      <c r="D31" s="8"/>
      <c r="E31" s="8">
        <v>12000000</v>
      </c>
      <c r="F31" s="10">
        <f t="shared" si="0"/>
        <v>27649.769585253456</v>
      </c>
      <c r="G31" s="10" t="e">
        <f t="shared" ref="G31:G32" si="1">E31/C31</f>
        <v>#DIV/0!</v>
      </c>
      <c r="H31" s="10" t="e">
        <f>E31/D31</f>
        <v>#DIV/0!</v>
      </c>
      <c r="I31" s="8">
        <f>C31/B31</f>
        <v>0</v>
      </c>
    </row>
    <row r="32" spans="1:14" x14ac:dyDescent="0.25">
      <c r="B32" s="9"/>
      <c r="C32" s="8"/>
      <c r="D32" s="8"/>
      <c r="E32" s="8"/>
      <c r="F32" s="10" t="e">
        <f t="shared" si="0"/>
        <v>#DIV/0!</v>
      </c>
      <c r="G32" s="10" t="e">
        <f t="shared" si="1"/>
        <v>#DIV/0!</v>
      </c>
      <c r="H32" s="10" t="e">
        <f>E32/#REF!</f>
        <v>#REF!</v>
      </c>
      <c r="I32" s="8" t="e">
        <f>C32/B32</f>
        <v>#DIV/0!</v>
      </c>
    </row>
    <row r="33" spans="2:11" x14ac:dyDescent="0.25">
      <c r="B33" s="9"/>
      <c r="C33" s="8"/>
      <c r="D33" s="8"/>
      <c r="E33" s="10"/>
      <c r="F33" s="10"/>
      <c r="G33" s="10"/>
      <c r="H33" s="10"/>
      <c r="I33" s="8"/>
    </row>
    <row r="34" spans="2:11" x14ac:dyDescent="0.25">
      <c r="B34" s="9"/>
      <c r="C34" s="8"/>
      <c r="D34" s="8"/>
      <c r="E34" s="10"/>
      <c r="F34" s="10"/>
      <c r="G34" s="10"/>
      <c r="H34" s="10"/>
      <c r="I34" s="8"/>
    </row>
    <row r="35" spans="2:11" x14ac:dyDescent="0.25">
      <c r="B35" s="9" t="s">
        <v>15</v>
      </c>
      <c r="C35" s="8" t="s">
        <v>20</v>
      </c>
      <c r="D35" s="8" t="s">
        <v>24</v>
      </c>
      <c r="E35" s="8" t="s">
        <v>11</v>
      </c>
      <c r="F35" s="8" t="s">
        <v>17</v>
      </c>
      <c r="G35" s="8" t="s">
        <v>18</v>
      </c>
    </row>
    <row r="36" spans="2:11" x14ac:dyDescent="0.25">
      <c r="B36" s="9">
        <v>588</v>
      </c>
      <c r="C36" s="8">
        <f>B36*1.1</f>
        <v>646.80000000000007</v>
      </c>
      <c r="D36" s="8"/>
      <c r="E36" s="8">
        <f>13500000+810000+30000</f>
        <v>14340000</v>
      </c>
      <c r="F36" s="8">
        <f>E36/B36</f>
        <v>24387.755102040817</v>
      </c>
      <c r="G36" s="8">
        <f>E36/C36</f>
        <v>22170.686456400741</v>
      </c>
      <c r="H36" s="10" t="e">
        <f>E36/D36</f>
        <v>#DIV/0!</v>
      </c>
      <c r="I36" s="55">
        <f>B15/F36</f>
        <v>1.1647648535564854</v>
      </c>
      <c r="J36" s="6"/>
    </row>
    <row r="37" spans="2:11" x14ac:dyDescent="0.25">
      <c r="B37" s="9">
        <v>588</v>
      </c>
      <c r="C37" s="8">
        <f>B37*1.1</f>
        <v>646.80000000000007</v>
      </c>
      <c r="D37" s="8"/>
      <c r="E37" s="8">
        <f>15300000+765000+30000</f>
        <v>16095000</v>
      </c>
      <c r="F37" s="8">
        <f>E37/B37</f>
        <v>27372.448979591838</v>
      </c>
      <c r="G37" s="8">
        <f>E37/C37</f>
        <v>24884.044526901667</v>
      </c>
      <c r="H37" s="10" t="e">
        <f>E37/D37</f>
        <v>#DIV/0!</v>
      </c>
      <c r="I37" s="55">
        <f>B15/F37</f>
        <v>1.0377588070829449</v>
      </c>
    </row>
    <row r="38" spans="2:11" x14ac:dyDescent="0.25">
      <c r="B38" s="9"/>
      <c r="C38" s="8"/>
      <c r="D38" s="8"/>
      <c r="E38" s="8"/>
      <c r="F38" s="8" t="e">
        <f>E38/B38</f>
        <v>#DIV/0!</v>
      </c>
      <c r="G38" s="8" t="e">
        <f>E38/C38</f>
        <v>#DIV/0!</v>
      </c>
      <c r="H38" s="10" t="e">
        <f>B15/G38</f>
        <v>#DIV/0!</v>
      </c>
      <c r="I38" s="55" t="e">
        <f>B16/G38</f>
        <v>#DIV/0!</v>
      </c>
    </row>
    <row r="39" spans="2:11" x14ac:dyDescent="0.25">
      <c r="B39" s="8"/>
      <c r="C39" s="8"/>
      <c r="D39" s="42"/>
      <c r="E39" s="42"/>
      <c r="F39" s="8"/>
      <c r="G39" s="42" t="e">
        <f>E39/C39</f>
        <v>#DIV/0!</v>
      </c>
      <c r="H39" s="10" t="e">
        <f>B16/F39</f>
        <v>#DIV/0!</v>
      </c>
      <c r="I39" s="55" t="e">
        <f>B15/G39</f>
        <v>#DIV/0!</v>
      </c>
      <c r="K39" s="6"/>
    </row>
    <row r="40" spans="2:11" x14ac:dyDescent="0.25">
      <c r="B40" s="8"/>
      <c r="C40" s="42"/>
      <c r="D40" s="42"/>
      <c r="E40" s="42"/>
      <c r="F40" s="42" t="e">
        <f>E40/B40</f>
        <v>#DIV/0!</v>
      </c>
      <c r="G40" s="42" t="e">
        <f>E40/C40</f>
        <v>#DIV/0!</v>
      </c>
      <c r="H40" s="10" t="e">
        <f>B15/F40</f>
        <v>#DIV/0!</v>
      </c>
    </row>
    <row r="41" spans="2:11" ht="15.75" x14ac:dyDescent="0.25">
      <c r="B41" s="38"/>
      <c r="C41" s="8"/>
      <c r="D41" s="8"/>
      <c r="E41" s="8"/>
      <c r="F41" s="8"/>
      <c r="G41" s="8"/>
      <c r="H41" s="8"/>
    </row>
    <row r="42" spans="2:11" ht="15.75" x14ac:dyDescent="0.25">
      <c r="B42" s="39"/>
      <c r="C42" s="9"/>
      <c r="D42" s="8"/>
      <c r="E42" s="8"/>
      <c r="F42" s="8"/>
      <c r="G42" s="8"/>
      <c r="H42" s="8"/>
    </row>
    <row r="43" spans="2:11" ht="15.75" x14ac:dyDescent="0.25">
      <c r="B43" s="39"/>
      <c r="C43" s="9"/>
      <c r="D43" s="8"/>
      <c r="E43" s="8"/>
      <c r="F43" s="8"/>
      <c r="G43" s="8"/>
      <c r="H43" s="8"/>
    </row>
    <row r="44" spans="2:11" ht="15.75" x14ac:dyDescent="0.25">
      <c r="B44" s="22"/>
      <c r="C44" s="7"/>
      <c r="D44" s="41"/>
    </row>
    <row r="45" spans="2:11" ht="15.75" x14ac:dyDescent="0.25">
      <c r="B45" s="22"/>
      <c r="C45" s="7"/>
    </row>
    <row r="65" spans="3:5" x14ac:dyDescent="0.25">
      <c r="C65" s="6"/>
      <c r="D65" s="6"/>
      <c r="E65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P1" sqref="P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A3" sqref="A3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O1" sqref="O1"/>
    </sheetView>
  </sheetViews>
  <sheetFormatPr defaultRowHeight="15" x14ac:dyDescent="0.25"/>
  <sheetData>
    <row r="1" spans="1:1" x14ac:dyDescent="0.25">
      <c r="A1" s="24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2D3C9-DF02-4BED-820A-814425B1AD3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42FFF-758E-45D9-B548-BE4421FAA8E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8F26E-7B4C-47F4-8D62-D462A0F6A44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Sheet1</vt:lpstr>
      <vt:lpstr>Sheet2</vt:lpstr>
      <vt:lpstr>Sheet3</vt:lpstr>
      <vt:lpstr>Sheet4</vt:lpstr>
      <vt:lpstr>Sheet5</vt:lpstr>
      <vt:lpstr>Sheet6</vt:lpstr>
      <vt:lpstr>Sheet7</vt:lpstr>
      <vt:lpstr>Sheet9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2025-03-15T11:40:57Z</dcterms:modified>
</cp:coreProperties>
</file>