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P14" i="20" l="1"/>
  <c r="P7" i="20"/>
  <c r="R11" i="19"/>
  <c r="Q5" i="19"/>
  <c r="T17" i="14"/>
  <c r="T13" i="13"/>
  <c r="W43" i="4"/>
  <c r="O8" i="15"/>
  <c r="S11" i="14"/>
  <c r="S7" i="13"/>
  <c r="W34" i="4" l="1"/>
  <c r="P9" i="4" l="1"/>
  <c r="Q9" i="4" s="1"/>
  <c r="B9" i="4" s="1"/>
  <c r="C9" i="4" s="1"/>
  <c r="D9" i="4" s="1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Q7" i="4"/>
  <c r="B7" i="4" s="1"/>
  <c r="C7" i="4" s="1"/>
  <c r="D7" i="4" s="1"/>
  <c r="J7" i="4"/>
  <c r="I7" i="4"/>
  <c r="E7" i="4"/>
  <c r="A7" i="4"/>
  <c r="Q6" i="4"/>
  <c r="B6" i="4" s="1"/>
  <c r="C6" i="4" s="1"/>
  <c r="D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<sst xmlns="http://schemas.openxmlformats.org/spreadsheetml/2006/main" count="50" uniqueCount="43">
  <si>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</si>
  <si>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</si>
  <si>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</si>
  <si>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</si>
  <si>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</si>
  <si>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</si>
  <si>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</si>
  <si>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</si>
  <si>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</si>
  <si>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</si>
  <si>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</si>
  <si>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</si>
  <si>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</si>
  <si>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</si>
  <si>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</si>
  <si>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</si>
  <si>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</si>
  <si>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</si>
  <si>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</si>
  <si>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</si>
  <si>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</si>
  <si>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</si>
  <si>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</si>
  <si>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</si>
  <si>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</si>
  <si>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</si>
  <si>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</si>
  <si>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</si>
  <si>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</si>
  <si>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</si>
  <si>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</si>
  <si>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</si>
  <si>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</si>
  <si>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</si>
  <si>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</si>
  <si>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</si>
  <si>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</si>
  <si>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</si>
  <si>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Bank Of Baroda ( Kapurbawdi Branch )  - Mr. Rajesh Mohanlal Tailor &amp; Mrs. Pushpa Rajesh Tailor</t>
  </si>
  <si>
    <t>Agree BUA</t>
  </si>
  <si>
    <t>rate on BUA</t>
  </si>
  <si>
    <t>s</t>
  </si>
  <si>
    <t xml:space="preserve">As per 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</si>
</sst>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134219</xdr:colOff>
      <xdr:row>25</xdr:row>
      <xdr:rowOff>181665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230219" cy="4944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162798</xdr:colOff>
      <xdr:row>32</xdr:row>
      <xdr:rowOff>105481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258798" cy="5058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48482</xdr:colOff>
      <xdr:row>27</xdr:row>
      <xdr:rowOff>67376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144482" cy="5020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420520</xdr:colOff>
      <xdr:row>33</xdr:row>
      <xdr:rowOff>19857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174120" cy="57824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17</xdr:col>
      <xdr:colOff>249046</xdr:colOff>
      <xdr:row>36</xdr:row>
      <xdr:rowOff>57956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002646" cy="57729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25</xdr:col>
      <xdr:colOff>258487</xdr:colOff>
      <xdr:row>32</xdr:row>
      <xdr:rowOff>38903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81000"/>
          <a:ext cx="9402487" cy="57539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14</xdr:col>
      <xdr:colOff>38956</xdr:colOff>
      <xdr:row>29</xdr:row>
      <xdr:rowOff>19771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134956" cy="51632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12</xdr:col>
      <xdr:colOff>191377</xdr:colOff>
      <xdr:row>26</xdr:row>
      <xdr:rowOff>57849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6287377" cy="5010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5" zoomScaleNormal="100" workbookViewId="0">
      <selection activeCell="Y31" sqref="Y3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320</v>
      </c>
      <c r="C3" s="44">
        <f>B3*1.2</f>
        <v>384</v>
      </c>
      <c r="D3" s="44">
        <f t="shared" ref="D3:D9" si="2">C3*1.2</f>
        <v>460.79999999999995</v>
      </c>
      <c r="E3" s="45">
        <f t="shared" ref="E3:E9" si="3">R3</f>
        <v>5081500</v>
      </c>
      <c r="F3" s="44">
        <f t="shared" ref="F3:F9" si="4">ROUND((E3/B3),0)</f>
        <v>15880</v>
      </c>
      <c r="G3" s="44">
        <f t="shared" ref="G3:G9" si="5">ROUND((E3/C3),0)</f>
        <v>13233</v>
      </c>
      <c r="H3" s="44">
        <f t="shared" ref="H3:H9" si="6">ROUND((E3/D3),0)</f>
        <v>11028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384</v>
      </c>
      <c r="Q3" s="46">
        <f t="shared" ref="Q3:Q9" si="8">P3/1.2</f>
        <v>320</v>
      </c>
      <c r="R3" s="47">
        <v>5081500</v>
      </c>
    </row>
    <row r="4" spans="1:20" s="46" customFormat="1" x14ac:dyDescent="0.25">
      <c r="A4" s="44">
        <f t="shared" si="0"/>
        <v>0</v>
      </c>
      <c r="B4" s="44">
        <f t="shared" si="1"/>
        <v>206.66666666666669</v>
      </c>
      <c r="C4" s="44">
        <f t="shared" ref="C4:C9" si="9">B4*1.2</f>
        <v>248</v>
      </c>
      <c r="D4" s="44">
        <f t="shared" si="2"/>
        <v>297.59999999999997</v>
      </c>
      <c r="E4" s="45">
        <f t="shared" si="3"/>
        <v>2700000</v>
      </c>
      <c r="F4" s="44">
        <f t="shared" si="4"/>
        <v>13065</v>
      </c>
      <c r="G4" s="44">
        <f t="shared" si="5"/>
        <v>10887</v>
      </c>
      <c r="H4" s="44">
        <f t="shared" si="6"/>
        <v>9073</v>
      </c>
      <c r="I4" s="44" t="e">
        <f>#REF!</f>
        <v>#REF!</v>
      </c>
      <c r="J4" s="44">
        <f t="shared" si="7"/>
        <v>0</v>
      </c>
      <c r="O4" s="46">
        <v>0</v>
      </c>
      <c r="P4" s="46">
        <v>248</v>
      </c>
      <c r="Q4" s="46">
        <f t="shared" si="8"/>
        <v>206.66666666666669</v>
      </c>
      <c r="R4" s="47">
        <v>2700000</v>
      </c>
    </row>
    <row r="5" spans="1:20" x14ac:dyDescent="0.25">
      <c r="A5" s="4">
        <f t="shared" si="0"/>
        <v>0</v>
      </c>
      <c r="B5" s="4">
        <f t="shared" si="1"/>
        <v>416.66666666666669</v>
      </c>
      <c r="C5" s="4">
        <f t="shared" si="9"/>
        <v>500</v>
      </c>
      <c r="D5" s="4">
        <f t="shared" si="2"/>
        <v>600</v>
      </c>
      <c r="E5" s="5">
        <f t="shared" si="3"/>
        <v>3150000</v>
      </c>
      <c r="F5" s="9">
        <f t="shared" si="4"/>
        <v>7560</v>
      </c>
      <c r="G5" s="9">
        <f t="shared" si="5"/>
        <v>6300</v>
      </c>
      <c r="H5" s="9">
        <f t="shared" si="6"/>
        <v>5250</v>
      </c>
      <c r="I5" s="4" t="e">
        <f>#REF!</f>
        <v>#REF!</v>
      </c>
      <c r="J5" s="4">
        <f t="shared" si="7"/>
        <v>0</v>
      </c>
      <c r="O5">
        <v>0</v>
      </c>
      <c r="P5">
        <v>500</v>
      </c>
      <c r="Q5">
        <f t="shared" si="8"/>
        <v>416.66666666666669</v>
      </c>
      <c r="R5" s="2">
        <v>3150000</v>
      </c>
    </row>
    <row r="6" spans="1:20" x14ac:dyDescent="0.25">
      <c r="A6" s="4">
        <f t="shared" si="0"/>
        <v>0</v>
      </c>
      <c r="B6" s="4">
        <f t="shared" si="1"/>
        <v>306.66666666666669</v>
      </c>
      <c r="C6" s="4">
        <f t="shared" si="9"/>
        <v>368</v>
      </c>
      <c r="D6" s="4">
        <f t="shared" si="2"/>
        <v>441.59999999999997</v>
      </c>
      <c r="E6" s="5">
        <f t="shared" si="3"/>
        <v>3722000</v>
      </c>
      <c r="F6" s="9">
        <f t="shared" si="4"/>
        <v>12137</v>
      </c>
      <c r="G6" s="9">
        <f t="shared" si="5"/>
        <v>10114</v>
      </c>
      <c r="H6" s="9">
        <f t="shared" si="6"/>
        <v>8428</v>
      </c>
      <c r="I6" s="4" t="e">
        <f>#REF!</f>
        <v>#REF!</v>
      </c>
      <c r="J6" s="4">
        <f t="shared" si="7"/>
        <v>0</v>
      </c>
      <c r="O6">
        <v>0</v>
      </c>
      <c r="P6">
        <v>368</v>
      </c>
      <c r="Q6">
        <f t="shared" si="8"/>
        <v>306.66666666666669</v>
      </c>
      <c r="R6" s="2">
        <v>3722000</v>
      </c>
    </row>
    <row r="7" spans="1:20" x14ac:dyDescent="0.25">
      <c r="A7" s="4">
        <f t="shared" si="0"/>
        <v>0</v>
      </c>
      <c r="B7" s="4">
        <f t="shared" si="1"/>
        <v>360</v>
      </c>
      <c r="C7" s="4">
        <f t="shared" si="9"/>
        <v>432</v>
      </c>
      <c r="D7" s="4">
        <f t="shared" si="2"/>
        <v>518.4</v>
      </c>
      <c r="E7" s="5">
        <f t="shared" si="3"/>
        <v>3872500</v>
      </c>
      <c r="F7" s="9">
        <f t="shared" si="4"/>
        <v>10757</v>
      </c>
      <c r="G7" s="9">
        <f t="shared" si="5"/>
        <v>8964</v>
      </c>
      <c r="H7" s="9">
        <f t="shared" si="6"/>
        <v>7470</v>
      </c>
      <c r="I7" s="4" t="e">
        <f>#REF!</f>
        <v>#REF!</v>
      </c>
      <c r="J7" s="4">
        <f t="shared" si="7"/>
        <v>0</v>
      </c>
      <c r="O7">
        <v>0</v>
      </c>
      <c r="P7">
        <v>432</v>
      </c>
      <c r="Q7">
        <f t="shared" si="8"/>
        <v>360</v>
      </c>
      <c r="R7" s="2">
        <v>3872500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ref="P8:P9" si="10">O8/1.2</f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 t="s">
        <v>41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771</v>
      </c>
      <c r="C16" s="44">
        <f t="shared" ref="C16:C25" si="34">B16*1.2</f>
        <v>925.19999999999993</v>
      </c>
      <c r="D16" s="44">
        <f t="shared" ref="D16:D25" si="35">C16*1.2</f>
        <v>1110.2399999999998</v>
      </c>
      <c r="E16" s="45">
        <f t="shared" ref="E16:E25" si="36">R16</f>
        <v>15000000</v>
      </c>
      <c r="F16" s="44">
        <f t="shared" ref="F16:F25" si="37">ROUND((E16/B16),0)</f>
        <v>19455</v>
      </c>
      <c r="G16" s="44">
        <f t="shared" ref="G16:G25" si="38">ROUND((E16/C16),0)</f>
        <v>16213</v>
      </c>
      <c r="H16" s="44">
        <f t="shared" ref="H16:H25" si="39">ROUND((E16/D16),0)</f>
        <v>13511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f t="shared" ref="P16:Q25" si="41">O16/1.2</f>
        <v>0</v>
      </c>
      <c r="Q16" s="46">
        <v>771</v>
      </c>
      <c r="R16" s="47">
        <v>15000000</v>
      </c>
    </row>
    <row r="17" spans="1:25" x14ac:dyDescent="0.25">
      <c r="A17" s="4">
        <f t="shared" si="32"/>
        <v>0</v>
      </c>
      <c r="B17" s="4">
        <f t="shared" si="33"/>
        <v>352</v>
      </c>
      <c r="C17" s="4">
        <f t="shared" si="34"/>
        <v>422.4</v>
      </c>
      <c r="D17" s="4">
        <f t="shared" si="35"/>
        <v>506.87999999999994</v>
      </c>
      <c r="E17" s="5">
        <f t="shared" si="36"/>
        <v>6500000</v>
      </c>
      <c r="F17" s="9">
        <f t="shared" si="37"/>
        <v>18466</v>
      </c>
      <c r="G17" s="9">
        <f t="shared" si="38"/>
        <v>15388</v>
      </c>
      <c r="H17" s="9">
        <f t="shared" si="39"/>
        <v>12824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352</v>
      </c>
      <c r="R17" s="2">
        <v>6500000</v>
      </c>
    </row>
    <row r="18" spans="1:25" s="46" customFormat="1" x14ac:dyDescent="0.25">
      <c r="A18" s="44">
        <f t="shared" si="32"/>
        <v>0</v>
      </c>
      <c r="B18" s="44">
        <f t="shared" si="33"/>
        <v>400</v>
      </c>
      <c r="C18" s="44">
        <f t="shared" si="34"/>
        <v>480</v>
      </c>
      <c r="D18" s="44">
        <f t="shared" si="35"/>
        <v>576</v>
      </c>
      <c r="E18" s="45">
        <f t="shared" si="36"/>
        <v>7000000</v>
      </c>
      <c r="F18" s="44">
        <f t="shared" si="37"/>
        <v>17500</v>
      </c>
      <c r="G18" s="44">
        <f t="shared" si="38"/>
        <v>14583</v>
      </c>
      <c r="H18" s="44">
        <f t="shared" si="39"/>
        <v>12153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400</v>
      </c>
      <c r="R18" s="47">
        <v>7000000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14500</v>
      </c>
      <c r="X26" s="20" t="s">
        <v>40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39</v>
      </c>
      <c r="F28" s="7">
        <v>396</v>
      </c>
      <c r="S28" s="10"/>
      <c r="T28" s="10"/>
      <c r="U28" s="17" t="s">
        <v>15</v>
      </c>
      <c r="V28" s="18"/>
      <c r="W28" s="19">
        <f>W26-W27</f>
        <v>12000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32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28</v>
      </c>
      <c r="X31" s="31">
        <v>1993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38</v>
      </c>
      <c r="Q33" s="42"/>
      <c r="R33" s="42"/>
      <c r="S33" s="42"/>
      <c r="T33" s="43"/>
      <c r="U33" s="21" t="s">
        <v>20</v>
      </c>
      <c r="V33" s="23"/>
      <c r="W33" s="24">
        <f>90*W30/W32</f>
        <v>48</v>
      </c>
      <c r="X33" s="24"/>
    </row>
    <row r="34" spans="15:24" ht="15.75" x14ac:dyDescent="0.25">
      <c r="U34" s="17"/>
      <c r="V34" s="26"/>
      <c r="W34" s="27">
        <f>W33%</f>
        <v>0.48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1200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1300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12000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13300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396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5266800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4740120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4213440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990000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10972.5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T44"/>
  <sheetViews>
    <sheetView topLeftCell="D1" zoomScaleNormal="100" workbookViewId="0">
      <selection activeCell="T10" sqref="T10:T13"/>
    </sheetView>
  </sheetViews>
  <sheetFormatPr defaultRowHeight="15" x14ac:dyDescent="0.25"/>
  <cols>
    <col min="20" max="20" width="19.85546875" customWidth="1"/>
  </cols>
  <sheetData>
    <row r="7" spans="18:20" x14ac:dyDescent="0.25">
      <c r="R7">
        <v>35.68</v>
      </c>
      <c r="S7">
        <f>R7*10.764</f>
        <v>384.05951999999996</v>
      </c>
    </row>
    <row r="10" spans="18:20" x14ac:dyDescent="0.25">
      <c r="T10">
        <v>4721000</v>
      </c>
    </row>
    <row r="11" spans="18:20" x14ac:dyDescent="0.25">
      <c r="T11">
        <v>330500</v>
      </c>
    </row>
    <row r="12" spans="18:20" x14ac:dyDescent="0.25">
      <c r="T12">
        <v>30000</v>
      </c>
    </row>
    <row r="13" spans="18:20" x14ac:dyDescent="0.25">
      <c r="T13">
        <f>SUM(T10:T12)</f>
        <v>5081500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1:T17"/>
  <sheetViews>
    <sheetView topLeftCell="D6" workbookViewId="0">
      <selection activeCell="T14" sqref="T14:T17"/>
    </sheetView>
  </sheetViews>
  <sheetFormatPr defaultRowHeight="15" x14ac:dyDescent="0.25"/>
  <cols>
    <col min="20" max="20" width="17.7109375" customWidth="1"/>
  </cols>
  <sheetData>
    <row r="11" spans="18:20" x14ac:dyDescent="0.25">
      <c r="R11">
        <v>23.04</v>
      </c>
      <c r="S11">
        <f>R11*10.764</f>
        <v>248.00255999999999</v>
      </c>
    </row>
    <row r="14" spans="18:20" x14ac:dyDescent="0.25">
      <c r="T14">
        <v>2500000</v>
      </c>
    </row>
    <row r="15" spans="18:20" x14ac:dyDescent="0.25">
      <c r="T15">
        <v>175000</v>
      </c>
    </row>
    <row r="16" spans="18:20" x14ac:dyDescent="0.25">
      <c r="T16">
        <v>25000</v>
      </c>
    </row>
    <row r="17" spans="20:20" x14ac:dyDescent="0.25">
      <c r="T17">
        <f>SUM(T14:T16)</f>
        <v>2700000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zoomScaleNormal="100" workbookViewId="0">
      <selection activeCell="O9" sqref="O9"/>
    </sheetView>
  </sheetViews>
  <sheetFormatPr defaultRowHeight="15" x14ac:dyDescent="0.25"/>
  <sheetData>
    <row r="2" spans="1:15" x14ac:dyDescent="0.25">
      <c r="A2" s="6"/>
    </row>
    <row r="8" spans="1:15" x14ac:dyDescent="0.25">
      <c r="N8">
        <v>46.45</v>
      </c>
      <c r="O8">
        <f>N8*10.764</f>
        <v>499.98779999999999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3" sqref="K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D4" workbookViewId="0">
      <selection activeCell="R8" sqref="R8:R11"/>
    </sheetView>
  </sheetViews>
  <sheetFormatPr defaultRowHeight="15" x14ac:dyDescent="0.25"/>
  <cols>
    <col min="18" max="18" width="16.140625" customWidth="1"/>
  </cols>
  <sheetData>
    <row r="1" spans="1:18" x14ac:dyDescent="0.25">
      <c r="A1" s="6"/>
    </row>
    <row r="5" spans="1:18" x14ac:dyDescent="0.25">
      <c r="P5">
        <v>34.200000000000003</v>
      </c>
      <c r="Q5">
        <f>P5*10.764</f>
        <v>368.12880000000001</v>
      </c>
    </row>
    <row r="8" spans="1:18" x14ac:dyDescent="0.25">
      <c r="R8">
        <v>3550000</v>
      </c>
    </row>
    <row r="9" spans="1:18" x14ac:dyDescent="0.25">
      <c r="R9">
        <v>142000</v>
      </c>
    </row>
    <row r="10" spans="1:18" x14ac:dyDescent="0.25">
      <c r="R10">
        <v>30000</v>
      </c>
    </row>
    <row r="11" spans="1:18" x14ac:dyDescent="0.25">
      <c r="R11">
        <f>SUM(R8:R10)</f>
        <v>3722000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7:P14"/>
  <sheetViews>
    <sheetView zoomScaleNormal="100" workbookViewId="0">
      <selection activeCell="P11" sqref="P11:P14"/>
    </sheetView>
  </sheetViews>
  <sheetFormatPr defaultRowHeight="15" x14ac:dyDescent="0.25"/>
  <cols>
    <col min="16" max="16" width="17.140625" customWidth="1"/>
  </cols>
  <sheetData>
    <row r="7" spans="15:16" x14ac:dyDescent="0.25">
      <c r="O7">
        <v>40.14</v>
      </c>
      <c r="P7">
        <f>O7*10.764</f>
        <v>432.06695999999999</v>
      </c>
    </row>
    <row r="11" spans="15:16" x14ac:dyDescent="0.25">
      <c r="P11">
        <v>3625000</v>
      </c>
    </row>
    <row r="12" spans="15:16" x14ac:dyDescent="0.25">
      <c r="P12">
        <v>217500</v>
      </c>
    </row>
    <row r="13" spans="15:16" x14ac:dyDescent="0.25">
      <c r="P13">
        <v>30000</v>
      </c>
    </row>
    <row r="14" spans="15:16" x14ac:dyDescent="0.25">
      <c r="P14">
        <f>SUM(P11:P13)</f>
        <v>3872500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2025-02-07T07:01:17Z</dcterms:modified>
</cp:coreProperties>
</file>