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2DB99376-6040-49AC-B77A-6F32D61A6B0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5" i="1" l="1"/>
  <c r="B20" i="1" l="1"/>
  <c r="G31" i="1"/>
  <c r="F31" i="1"/>
  <c r="B31" i="1"/>
  <c r="H30" i="1"/>
  <c r="C30" i="1"/>
  <c r="H29" i="1"/>
  <c r="H28" i="1"/>
  <c r="C29" i="1"/>
  <c r="B29" i="1"/>
  <c r="J27" i="1"/>
  <c r="B28" i="1"/>
  <c r="C27" i="1"/>
  <c r="F38" i="1"/>
  <c r="H35" i="1"/>
  <c r="C34" i="1"/>
  <c r="L15" i="1"/>
  <c r="E15" i="1"/>
  <c r="G8" i="1"/>
  <c r="H8" i="1" s="1"/>
  <c r="G30" i="1" l="1"/>
  <c r="F37" i="1"/>
  <c r="I3" i="1"/>
  <c r="F36" i="1" l="1"/>
  <c r="F35" i="1"/>
  <c r="I35" i="1" s="1"/>
  <c r="F34" i="1"/>
  <c r="G38" i="1" l="1"/>
  <c r="G37" i="1"/>
  <c r="G36" i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H38" i="1" l="1"/>
  <c r="H37" i="1"/>
  <c r="H36" i="1"/>
  <c r="B17" i="1"/>
  <c r="I27" i="1"/>
  <c r="F27" i="1"/>
  <c r="B18" i="1" l="1"/>
  <c r="B19" i="1"/>
  <c r="F28" i="1"/>
  <c r="G28" i="1"/>
  <c r="F29" i="1"/>
  <c r="G29" i="1"/>
  <c r="F30" i="1"/>
  <c r="I28" i="1" l="1"/>
  <c r="G3" i="1" l="1"/>
</calcChain>
</file>

<file path=xl/sharedStrings.xml><?xml version="1.0" encoding="utf-8"?>
<sst xmlns="http://schemas.openxmlformats.org/spreadsheetml/2006/main" count="42" uniqueCount="32">
  <si>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</si>
  <si>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</si>
  <si>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</si>
  <si>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</si>
  <si>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</si>
  <si>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</si>
  <si>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</si>
  <si>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</si>
  <si>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</si>
  <si>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</si>
  <si>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</si>
  <si>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</si>
  <si>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</si>
  <si>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</si>
  <si>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</si>
  <si>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</si>
  <si>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</si>
  <si>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</si>
  <si>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</si>
  <si>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</si>
  <si>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</si>
  <si>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</si>
  <si>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</si>
  <si>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</si>
  <si>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</si>
  <si>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 xml:space="preserve">Office No. </t>
  </si>
  <si>
    <t>Agreement carpet area - 41</t>
  </si>
  <si>
    <t>Total Carpet Area</t>
  </si>
  <si>
    <t>RV</t>
  </si>
  <si>
    <t>Measurement Carpet</t>
  </si>
  <si>
    <t>Loft Area</t>
  </si>
  <si>
    <t xml:space="preserve">Previous Measurment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</si>
</sst>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  <font>
      <sz val="11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0" fontId="17" fillId="0" borderId="0" xfId="0" applyFont="1"/>
    <xf numFmtId="43" fontId="0" fillId="2" borderId="1" xfId="0" applyNumberFormat="1" applyFill="1" applyBorder="1"/>
    <xf numFmtId="0" fontId="7" fillId="2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21</xdr:col>
      <xdr:colOff>77402</xdr:colOff>
      <xdr:row>42</xdr:row>
      <xdr:rowOff>29696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4F4DC2-51BD-4A4C-9D68-C6C9DE66A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0"/>
          <a:ext cx="8611802" cy="803069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36</xdr:col>
      <xdr:colOff>58349</xdr:colOff>
      <xdr:row>40</xdr:row>
      <xdr:rowOff>48695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9D69EA-2121-4AF4-9065-AAF4508DC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1200" y="0"/>
          <a:ext cx="8592749" cy="7668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19B1A-38BA-4715-BA79-5913BA462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764011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86928</xdr:colOff>
      <xdr:row>37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048EF3-8718-4BBC-BDD2-D4F5012F7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21328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D23" sqref="D2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2">
        <v>26000</v>
      </c>
      <c r="C3" s="17"/>
      <c r="D3" s="10"/>
      <c r="E3">
        <v>2008</v>
      </c>
      <c r="F3" s="3">
        <v>2025</v>
      </c>
      <c r="G3" s="4">
        <f>F3-E3</f>
        <v>17</v>
      </c>
      <c r="I3">
        <f>2021-13</f>
        <v>2008</v>
      </c>
      <c r="L3" s="3"/>
      <c r="M3" s="4"/>
    </row>
    <row r="4" spans="1:17" ht="33" x14ac:dyDescent="0.3">
      <c r="A4" s="53" t="s">
        <v>1</v>
      </c>
      <c r="B4" s="52">
        <v>3000</v>
      </c>
      <c r="C4" s="17"/>
      <c r="D4" s="10"/>
      <c r="E4" s="31"/>
      <c r="F4" s="3"/>
      <c r="G4" s="4"/>
      <c r="H4" s="41"/>
      <c r="K4" s="26"/>
      <c r="L4" s="3"/>
      <c r="M4" s="4"/>
    </row>
    <row r="5" spans="1:17" ht="16.5" x14ac:dyDescent="0.3">
      <c r="A5" s="16" t="s">
        <v>2</v>
      </c>
      <c r="B5" s="52">
        <f>B3-B4</f>
        <v>23000</v>
      </c>
      <c r="C5" s="17"/>
      <c r="D5" s="10"/>
      <c r="E5" s="8" t="s">
        <v>26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2">
        <f>B4</f>
        <v>3000</v>
      </c>
      <c r="C6" s="17"/>
      <c r="D6" s="51"/>
      <c r="E6" s="35" t="s">
        <v>25</v>
      </c>
      <c r="F6" s="3"/>
      <c r="G6" s="14" t="s">
        <v>27</v>
      </c>
      <c r="H6" t="s">
        <v>22</v>
      </c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17</v>
      </c>
      <c r="C7" s="18"/>
      <c r="D7" s="56"/>
      <c r="E7" s="57">
        <v>802</v>
      </c>
      <c r="F7" s="57">
        <v>803</v>
      </c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43</v>
      </c>
      <c r="C8" s="18"/>
      <c r="D8" s="56"/>
      <c r="E8" s="57">
        <v>306</v>
      </c>
      <c r="F8" s="57">
        <v>381</v>
      </c>
      <c r="G8" s="5">
        <f>E8+F8</f>
        <v>687</v>
      </c>
      <c r="H8" s="6">
        <f>G8*1.2</f>
        <v>824.4</v>
      </c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6"/>
      <c r="E9" s="57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3" t="s">
        <v>7</v>
      </c>
      <c r="B10" s="16">
        <f>90*B7/B9</f>
        <v>25.5</v>
      </c>
      <c r="C10" s="18"/>
      <c r="D10" s="56"/>
      <c r="E10" s="58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4">
        <f>B10%</f>
        <v>0.255</v>
      </c>
      <c r="C11" s="28"/>
      <c r="D11" s="59"/>
      <c r="E11" s="57"/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2">
        <f>B6*B11</f>
        <v>765</v>
      </c>
      <c r="C12" s="19"/>
      <c r="D12" s="60"/>
      <c r="E12" s="57"/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2">
        <f>B6-B12</f>
        <v>2235</v>
      </c>
      <c r="C13" s="19"/>
      <c r="D13" s="61"/>
      <c r="E13" s="50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2">
        <f>B5</f>
        <v>23000</v>
      </c>
      <c r="C14" s="17"/>
      <c r="D14" s="44"/>
      <c r="E14" s="50" t="s">
        <v>29</v>
      </c>
      <c r="F14" s="6" t="s">
        <v>30</v>
      </c>
      <c r="G14" s="13"/>
      <c r="H14" s="23" t="s">
        <v>31</v>
      </c>
      <c r="I14" s="23" t="s">
        <v>30</v>
      </c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2">
        <f>B14+B13</f>
        <v>25235</v>
      </c>
      <c r="C15" s="17"/>
      <c r="D15" s="44"/>
      <c r="E15" s="47">
        <f>24+201+167+155+142</f>
        <v>689</v>
      </c>
      <c r="F15" s="6">
        <v>245</v>
      </c>
      <c r="G15" s="13"/>
      <c r="H15" s="25">
        <v>733</v>
      </c>
      <c r="I15" s="25">
        <v>245</v>
      </c>
      <c r="J15" s="25"/>
      <c r="K15" s="25"/>
      <c r="L15" s="36">
        <f>H15-E15</f>
        <v>44</v>
      </c>
      <c r="M15" s="4"/>
    </row>
    <row r="16" spans="1:17" ht="16.5" x14ac:dyDescent="0.3">
      <c r="A16" s="16" t="s">
        <v>21</v>
      </c>
      <c r="B16" s="29">
        <v>687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29" t="s">
        <v>11</v>
      </c>
      <c r="B17" s="55">
        <f>B15*B16</f>
        <v>17336445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29" t="s">
        <v>28</v>
      </c>
      <c r="B18" s="55">
        <f>B17*0.9</f>
        <v>15602800.5</v>
      </c>
      <c r="C18" s="20"/>
      <c r="D18" s="10"/>
      <c r="E18" s="5"/>
      <c r="F18" s="27"/>
      <c r="G18" s="5"/>
      <c r="H18" s="6"/>
      <c r="M18" s="5"/>
      <c r="N18" s="6"/>
    </row>
    <row r="19" spans="1:14" ht="16.5" x14ac:dyDescent="0.3">
      <c r="A19" s="29" t="s">
        <v>23</v>
      </c>
      <c r="B19" s="55">
        <f>B17*0.8</f>
        <v>13869156</v>
      </c>
      <c r="C19" s="20"/>
      <c r="D19" s="44"/>
      <c r="E19" s="45"/>
      <c r="F19" s="46"/>
      <c r="G19" s="45"/>
      <c r="H19" s="47"/>
      <c r="M19" s="5"/>
      <c r="N19" s="6"/>
    </row>
    <row r="20" spans="1:14" ht="18.75" x14ac:dyDescent="0.3">
      <c r="A20" s="29" t="s">
        <v>12</v>
      </c>
      <c r="B20" s="55">
        <f>824*B4</f>
        <v>2472000</v>
      </c>
      <c r="C20" s="17"/>
      <c r="D20" s="44"/>
      <c r="E20" s="48"/>
      <c r="F20" s="48"/>
      <c r="G20" s="49"/>
      <c r="H20" s="50"/>
    </row>
    <row r="21" spans="1:14" ht="16.5" x14ac:dyDescent="0.3">
      <c r="A21" s="29" t="s">
        <v>16</v>
      </c>
      <c r="B21" s="55">
        <v>75000</v>
      </c>
      <c r="C21" s="30"/>
      <c r="D21" s="44"/>
      <c r="E21" s="47"/>
      <c r="F21" s="45"/>
      <c r="G21" s="50"/>
      <c r="H21" s="50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64">
        <v>1013</v>
      </c>
      <c r="C27" s="43">
        <f>B27*1.2</f>
        <v>1215.5999999999999</v>
      </c>
      <c r="D27" s="43">
        <v>1500</v>
      </c>
      <c r="E27" s="43">
        <v>26000000</v>
      </c>
      <c r="F27" s="63">
        <f t="shared" ref="F27:F31" si="0">E27/B27</f>
        <v>25666.337611056268</v>
      </c>
      <c r="G27" s="10">
        <f>E27/C27</f>
        <v>21388.614675880224</v>
      </c>
      <c r="H27" s="10">
        <f>E27/D27</f>
        <v>17333.333333333332</v>
      </c>
      <c r="I27" s="8">
        <f>C27/B27</f>
        <v>1.2</v>
      </c>
      <c r="J27" s="15">
        <f>D27/B27</f>
        <v>1.4807502467917077</v>
      </c>
    </row>
    <row r="28" spans="1:14" ht="17.25" x14ac:dyDescent="0.3">
      <c r="B28" s="9">
        <f>C28/1.2</f>
        <v>715.83333333333337</v>
      </c>
      <c r="C28" s="8">
        <v>859</v>
      </c>
      <c r="D28" s="8"/>
      <c r="E28" s="8">
        <v>15800000</v>
      </c>
      <c r="F28" s="10">
        <f t="shared" si="0"/>
        <v>22072.176949941793</v>
      </c>
      <c r="G28" s="10">
        <f>E28/C28</f>
        <v>18393.48079161816</v>
      </c>
      <c r="H28" s="10" t="e">
        <f>E28/D28</f>
        <v>#DIV/0!</v>
      </c>
      <c r="I28" s="8">
        <f>C28/B28</f>
        <v>1.2</v>
      </c>
      <c r="J28" s="15"/>
    </row>
    <row r="29" spans="1:14" x14ac:dyDescent="0.25">
      <c r="B29" s="64">
        <f>D29/1.45</f>
        <v>804.82758620689663</v>
      </c>
      <c r="C29" s="43">
        <f>B29*1.2</f>
        <v>965.79310344827593</v>
      </c>
      <c r="D29" s="43">
        <v>1167</v>
      </c>
      <c r="E29" s="43">
        <v>22000000</v>
      </c>
      <c r="F29" s="63">
        <f t="shared" si="0"/>
        <v>27335.047129391602</v>
      </c>
      <c r="G29" s="10">
        <f t="shared" ref="G29:G31" si="1">E29/C29</f>
        <v>22779.205941159667</v>
      </c>
      <c r="H29" s="10">
        <f>E29/D29</f>
        <v>18851.756640959728</v>
      </c>
      <c r="I29" s="8">
        <f>C29/B29</f>
        <v>1.2</v>
      </c>
    </row>
    <row r="30" spans="1:14" x14ac:dyDescent="0.25">
      <c r="B30" s="9">
        <v>560</v>
      </c>
      <c r="C30" s="8">
        <f>B30*1.2</f>
        <v>672</v>
      </c>
      <c r="D30" s="8">
        <v>784</v>
      </c>
      <c r="E30" s="8">
        <v>12500000</v>
      </c>
      <c r="F30" s="10">
        <f t="shared" si="0"/>
        <v>22321.428571428572</v>
      </c>
      <c r="G30" s="10">
        <f t="shared" si="1"/>
        <v>18601.190476190477</v>
      </c>
      <c r="H30" s="10">
        <f>E30/D30</f>
        <v>15943.877551020409</v>
      </c>
      <c r="I30" s="8">
        <f>C30/B30</f>
        <v>1.2</v>
      </c>
    </row>
    <row r="31" spans="1:14" x14ac:dyDescent="0.25">
      <c r="B31" s="64">
        <f>C31/1.2</f>
        <v>433.33333333333337</v>
      </c>
      <c r="C31" s="43">
        <v>520</v>
      </c>
      <c r="D31" s="43"/>
      <c r="E31" s="63">
        <v>11000000</v>
      </c>
      <c r="F31" s="63">
        <f t="shared" si="0"/>
        <v>25384.615384615383</v>
      </c>
      <c r="G31" s="10">
        <f t="shared" si="1"/>
        <v>21153.846153846152</v>
      </c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9" t="s">
        <v>15</v>
      </c>
      <c r="C33" s="8" t="s">
        <v>20</v>
      </c>
      <c r="D33" s="8" t="s">
        <v>24</v>
      </c>
      <c r="E33" s="8" t="s">
        <v>11</v>
      </c>
      <c r="F33" s="8" t="s">
        <v>17</v>
      </c>
      <c r="G33" s="8" t="s">
        <v>18</v>
      </c>
    </row>
    <row r="34" spans="2:11" x14ac:dyDescent="0.25">
      <c r="B34" s="9">
        <v>405</v>
      </c>
      <c r="C34" s="8">
        <f>B34*1.2</f>
        <v>486</v>
      </c>
      <c r="D34" s="8"/>
      <c r="E34" s="8">
        <v>8093755</v>
      </c>
      <c r="F34" s="8">
        <f>E34/B34</f>
        <v>19984.580246913582</v>
      </c>
      <c r="G34" s="8">
        <f>E34/C34</f>
        <v>16653.816872427982</v>
      </c>
      <c r="H34" s="10"/>
      <c r="I34" s="40"/>
      <c r="J34" s="6"/>
    </row>
    <row r="35" spans="2:11" x14ac:dyDescent="0.25">
      <c r="B35" s="64">
        <v>128</v>
      </c>
      <c r="C35" s="43">
        <f>B35*1.2</f>
        <v>153.6</v>
      </c>
      <c r="D35" s="43">
        <v>200</v>
      </c>
      <c r="E35" s="43">
        <v>2922180</v>
      </c>
      <c r="F35" s="43">
        <f>E35/B35</f>
        <v>22829.53125</v>
      </c>
      <c r="G35" s="8">
        <f>E35/C35</f>
        <v>19024.609375</v>
      </c>
      <c r="H35" s="10">
        <f>E35/D35</f>
        <v>14610.9</v>
      </c>
      <c r="I35" s="6">
        <f>B15/F35</f>
        <v>1.1053665414177087</v>
      </c>
    </row>
    <row r="36" spans="2:11" x14ac:dyDescent="0.25">
      <c r="B36" s="9">
        <v>405</v>
      </c>
      <c r="C36" s="8"/>
      <c r="D36" s="8"/>
      <c r="E36" s="8">
        <v>7600000</v>
      </c>
      <c r="F36" s="8">
        <f>E36/B36</f>
        <v>18765.432098765432</v>
      </c>
      <c r="G36" s="8" t="e">
        <f>E36/C36</f>
        <v>#DIV/0!</v>
      </c>
      <c r="H36" s="10">
        <f>B15/F36</f>
        <v>1.3447598684210527</v>
      </c>
    </row>
    <row r="37" spans="2:11" x14ac:dyDescent="0.25">
      <c r="B37" s="43">
        <v>489</v>
      </c>
      <c r="C37" s="43"/>
      <c r="D37" s="43"/>
      <c r="E37" s="43">
        <v>10103187</v>
      </c>
      <c r="F37" s="43">
        <f>E37/B37</f>
        <v>20660.914110429447</v>
      </c>
      <c r="G37" s="43" t="e">
        <f>E37/C37</f>
        <v>#DIV/0!</v>
      </c>
      <c r="H37" s="63">
        <f>B15/F37</f>
        <v>1.2213883599303863</v>
      </c>
      <c r="K37" s="6"/>
    </row>
    <row r="38" spans="2:11" x14ac:dyDescent="0.25">
      <c r="B38" s="43">
        <v>183</v>
      </c>
      <c r="C38" s="43"/>
      <c r="D38" s="43"/>
      <c r="E38" s="43">
        <v>4200000</v>
      </c>
      <c r="F38" s="43">
        <f>E38/B38</f>
        <v>22950.819672131147</v>
      </c>
      <c r="G38" s="43" t="e">
        <f>E38/C38</f>
        <v>#DIV/0!</v>
      </c>
      <c r="H38" s="63">
        <f>B15/F38</f>
        <v>1.0995250000000001</v>
      </c>
    </row>
    <row r="39" spans="2:11" ht="15.75" x14ac:dyDescent="0.25">
      <c r="B39" s="38"/>
      <c r="C39" s="8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39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2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W1"/>
  <sheetViews>
    <sheetView topLeftCell="H1" workbookViewId="0">
      <selection activeCell="W1" sqref="W1"/>
    </sheetView>
  </sheetViews>
  <sheetFormatPr defaultRowHeight="15" x14ac:dyDescent="0.25"/>
  <sheetData>
    <row r="1" spans="23:23" x14ac:dyDescent="0.25">
      <c r="W1" s="6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O25" sqref="O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2025-02-06T08:27:01Z</dcterms:modified>
</cp:coreProperties>
</file>