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CPC Pen\Sakshi Sunil Kudale\"/>
    </mc:Choice>
  </mc:AlternateContent>
  <xr:revisionPtr revIDLastSave="0" documentId="13_ncr:1_{6DF46AF9-08C9-427C-92D8-0677BDF995EF}" xr6:coauthVersionLast="36" xr6:coauthVersionMax="36" xr10:uidLastSave="{00000000-0000-0000-0000-000000000000}"/>
  <bookViews>
    <workbookView xWindow="0" yWindow="0" windowWidth="28800" windowHeight="12105" firstSheet="2" activeTab="1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  <sheet name="Sheet13" sheetId="25" r:id="rId14"/>
    <sheet name="Sheet14" sheetId="26" r:id="rId15"/>
    <sheet name="Rent" sheetId="27" r:id="rId16"/>
  </sheets>
  <calcPr calcId="191029"/>
</workbook>
</file>

<file path=xl/calcChain.xml><?xml version="1.0" encoding="utf-8"?>
<calcChain xmlns="http://schemas.openxmlformats.org/spreadsheetml/2006/main">
  <c r="W13" i="4" l="1"/>
  <c r="R15" i="4" l="1"/>
  <c r="Q16" i="4"/>
  <c r="Q17" i="4"/>
  <c r="Q18" i="4"/>
  <c r="V18" i="4" s="1"/>
  <c r="Q19" i="4"/>
  <c r="Q20" i="4"/>
  <c r="Q21" i="4"/>
  <c r="Q14" i="4"/>
  <c r="P14" i="4"/>
  <c r="C3" i="4"/>
  <c r="C4" i="4"/>
  <c r="C5" i="4"/>
  <c r="C6" i="4"/>
  <c r="C7" i="4"/>
  <c r="C8" i="4"/>
  <c r="C9" i="4"/>
  <c r="C10" i="4"/>
  <c r="C11" i="4"/>
  <c r="C12" i="4"/>
  <c r="C13" i="4"/>
  <c r="C2" i="4"/>
  <c r="P15" i="4"/>
  <c r="V14" i="4"/>
  <c r="V16" i="4"/>
  <c r="V17" i="4"/>
  <c r="V19" i="4"/>
  <c r="V20" i="4"/>
  <c r="P20" i="4"/>
  <c r="B20" i="4" s="1"/>
  <c r="C20" i="4" s="1"/>
  <c r="J20" i="4"/>
  <c r="I20" i="4"/>
  <c r="E20" i="4"/>
  <c r="A20" i="4"/>
  <c r="P19" i="4"/>
  <c r="B19" i="4" s="1"/>
  <c r="J19" i="4"/>
  <c r="I19" i="4"/>
  <c r="E19" i="4"/>
  <c r="A19" i="4"/>
  <c r="P18" i="4"/>
  <c r="J18" i="4"/>
  <c r="I18" i="4"/>
  <c r="E18" i="4"/>
  <c r="A18" i="4"/>
  <c r="P17" i="4"/>
  <c r="B17" i="4" s="1"/>
  <c r="J17" i="4"/>
  <c r="I17" i="4"/>
  <c r="E17" i="4"/>
  <c r="A17" i="4"/>
  <c r="P16" i="4"/>
  <c r="B16" i="4" s="1"/>
  <c r="J16" i="4"/>
  <c r="I16" i="4"/>
  <c r="E16" i="4"/>
  <c r="A16" i="4"/>
  <c r="B15" i="4"/>
  <c r="J15" i="4"/>
  <c r="I15" i="4"/>
  <c r="E15" i="4"/>
  <c r="A15" i="4"/>
  <c r="U14" i="4"/>
  <c r="C17" i="4" l="1"/>
  <c r="D17" i="4" s="1"/>
  <c r="H17" i="4" s="1"/>
  <c r="B18" i="4"/>
  <c r="C18" i="4" s="1"/>
  <c r="C16" i="4"/>
  <c r="D16" i="4" s="1"/>
  <c r="H16" i="4" s="1"/>
  <c r="D20" i="4"/>
  <c r="H20" i="4" s="1"/>
  <c r="C19" i="4"/>
  <c r="D19" i="4" s="1"/>
  <c r="H19" i="4" s="1"/>
  <c r="C15" i="4"/>
  <c r="D15" i="4" s="1"/>
  <c r="H15" i="4" s="1"/>
  <c r="D18" i="4"/>
  <c r="H18" i="4" s="1"/>
  <c r="V15" i="4"/>
  <c r="F16" i="4"/>
  <c r="F18" i="4"/>
  <c r="F20" i="4"/>
  <c r="G18" i="4"/>
  <c r="G20" i="4"/>
  <c r="F15" i="4"/>
  <c r="F17" i="4"/>
  <c r="F19" i="4"/>
  <c r="G16" i="4"/>
  <c r="G17" i="4"/>
  <c r="G19" i="4"/>
  <c r="V13" i="4"/>
  <c r="U13" i="4"/>
  <c r="G15" i="4" l="1"/>
  <c r="N27" i="4"/>
  <c r="I29" i="4"/>
  <c r="I26" i="4"/>
  <c r="J23" i="4"/>
  <c r="I37" i="4"/>
  <c r="J27" i="4"/>
  <c r="P12" i="4" l="1"/>
  <c r="P11" i="4"/>
  <c r="P10" i="4"/>
  <c r="P9" i="4"/>
  <c r="P8" i="4"/>
  <c r="P7" i="4"/>
  <c r="P6" i="4"/>
  <c r="P5" i="4"/>
  <c r="P4" i="4"/>
  <c r="P3" i="4"/>
  <c r="P2" i="4"/>
  <c r="P13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21" i="4" l="1"/>
  <c r="J21" i="4"/>
  <c r="I21" i="4"/>
  <c r="E21" i="4"/>
  <c r="A21" i="4"/>
  <c r="J14" i="4"/>
  <c r="I14" i="4"/>
  <c r="E14" i="4"/>
  <c r="A14" i="4"/>
  <c r="A13" i="4"/>
  <c r="B12" i="4"/>
  <c r="A12" i="4"/>
  <c r="B11" i="4"/>
  <c r="A11" i="4"/>
  <c r="B10" i="4"/>
  <c r="A10" i="4"/>
  <c r="B9" i="4"/>
  <c r="A9" i="4"/>
  <c r="B8" i="4"/>
  <c r="A8" i="4"/>
  <c r="A7" i="4"/>
  <c r="B6" i="4"/>
  <c r="A6" i="4"/>
  <c r="B5" i="4"/>
  <c r="A5" i="4"/>
  <c r="B4" i="4"/>
  <c r="A4" i="4"/>
  <c r="B3" i="4"/>
  <c r="A3" i="4"/>
  <c r="B2" i="4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C14" i="4" s="1"/>
  <c r="B21" i="4"/>
  <c r="C21" i="4" s="1"/>
  <c r="B7" i="4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21" i="4"/>
  <c r="H21" i="4" s="1"/>
  <c r="G21" i="4"/>
  <c r="F21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<sst xmlns="http://schemas.openxmlformats.org/spreadsheetml/2006/main" count="29" uniqueCount="26">
  <si>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</si>
  <si>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</si>
  <si>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</si>
  <si>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</si>
  <si>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</si>
  <si>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</si>
  <si>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</si>
  <si>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</si>
  <si>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</si>
  <si>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</si>
  <si>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</si>
  <si>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</si>
  <si>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</si>
  <si>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bua</t>
  </si>
  <si>
    <t>fmv</t>
  </si>
  <si>
    <t>agreement - 01.02.25</t>
  </si>
  <si>
    <t>av</t>
  </si>
  <si>
    <t>sd</t>
  </si>
  <si>
    <t>rd</t>
  </si>
  <si>
    <t>ca</t>
  </si>
  <si>
    <t>deck</t>
  </si>
  <si>
    <t>utility</t>
  </si>
  <si>
    <t>rate on ca</t>
  </si>
  <si>
    <t>22.01.25</t>
  </si>
  <si>
    <t>Flat No. 4804, 48th Floor, Tower no. 4, Runwal Pinnacle , Mulund Goregaon Link Road, Village - Nahur, Mulund West, Mumbai, 400080</t>
  </si>
  <si>
    <t>Plan - Page No.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</si>
</sst>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7" Type="http://schemas.openxmlformats.org/officeDocument/2006/relationships/image" Target="../media/image21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6" Type="http://schemas.openxmlformats.org/officeDocument/2006/relationships/image" Target="../media/image20.png"/><Relationship Id="rId5" Type="http://schemas.openxmlformats.org/officeDocument/2006/relationships/image" Target="../media/image19.png"/><Relationship Id="rId4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429876</xdr:colOff>
      <xdr:row>47</xdr:row>
      <xdr:rowOff>182186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BE3E86-7EC2-4BA3-ADA4-296CD61DD7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64276" cy="8678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487034</xdr:colOff>
      <xdr:row>51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CEE7E3-A5EB-4653-8EC4-81F2E0E7EF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021434" cy="859274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429876</xdr:colOff>
      <xdr:row>46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352CC4-1981-4A12-9B05-5B85294D4F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64276" cy="864038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47</xdr:row>
      <xdr:rowOff>182177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D908927-25F1-4C1D-9EF1-A04D52080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611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201244</xdr:colOff>
      <xdr:row>52</xdr:row>
      <xdr:rowOff>67881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4E7952-A988-4706-8245-24066CE13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35644" cy="8640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477508</xdr:colOff>
      <xdr:row>45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C882554-65D3-4D5C-B3C2-D7221D524C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011908" cy="867848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46</xdr:row>
      <xdr:rowOff>125039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F781A6F-CF3E-44E2-8B36-37B5F889A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69753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353665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2E1371-D161-4F7E-8F5F-19A265AF1D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88065" cy="866896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46</xdr:row>
      <xdr:rowOff>144091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8E7773-CF55-455D-A2F4-7DBAE03F81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71659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410823</xdr:colOff>
      <xdr:row>46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F3D9024-9BE5-4C6C-93CE-602D26EA79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45223" cy="858322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16</xdr:col>
      <xdr:colOff>429876</xdr:colOff>
      <xdr:row>47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2239D1E-FBFD-4FB9-9683-0DC5F84F3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8964276" cy="865943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142875</xdr:rowOff>
    </xdr:from>
    <xdr:to>
      <xdr:col>9</xdr:col>
      <xdr:colOff>343703</xdr:colOff>
      <xdr:row>43</xdr:row>
      <xdr:rowOff>115439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C981E7-1BFC-4AF7-B8A7-31201AD13C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142875"/>
          <a:ext cx="5753903" cy="816406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267503</xdr:colOff>
      <xdr:row>42</xdr:row>
      <xdr:rowOff>172591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374758-6B79-4D8F-A7FF-B318CB7CAA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753903" cy="817359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286556</xdr:colOff>
      <xdr:row>43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633B776-CD27-44A8-A81E-08148C7AD3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772956" cy="819264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447675</xdr:colOff>
      <xdr:row>45</xdr:row>
      <xdr:rowOff>20249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E179BE-C8D0-49E9-8766-0D32B643CD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934075" cy="8592749"/>
        </a:xfrm>
        <a:prstGeom prst="rect">
          <a:avLst/>
        </a:prstGeom>
      </xdr:spPr>
    </xdr:pic>
    <xdr:clientData/>
  </xdr:twoCellAnchor>
  <xdr:twoCellAnchor editAs="oneCell">
    <xdr:from>
      <xdr:col>9</xdr:col>
      <xdr:colOff>571500</xdr:colOff>
      <xdr:row>0</xdr:row>
      <xdr:rowOff>0</xdr:rowOff>
    </xdr:from>
    <xdr:to>
      <xdr:col>19</xdr:col>
      <xdr:colOff>133350</xdr:colOff>
      <xdr:row>45</xdr:row>
      <xdr:rowOff>29775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4E60BEA-3067-4FB8-8035-82734688E3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57900" y="0"/>
          <a:ext cx="5657850" cy="8602275"/>
        </a:xfrm>
        <a:prstGeom prst="rect">
          <a:avLst/>
        </a:prstGeom>
      </xdr:spPr>
    </xdr:pic>
    <xdr:clientData/>
  </xdr:twoCellAnchor>
  <xdr:twoCellAnchor editAs="oneCell">
    <xdr:from>
      <xdr:col>19</xdr:col>
      <xdr:colOff>238125</xdr:colOff>
      <xdr:row>0</xdr:row>
      <xdr:rowOff>0</xdr:rowOff>
    </xdr:from>
    <xdr:to>
      <xdr:col>28</xdr:col>
      <xdr:colOff>486575</xdr:colOff>
      <xdr:row>43</xdr:row>
      <xdr:rowOff>1143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7E3E345-E2F3-4CCB-A8F3-F693E47B85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820525" y="0"/>
          <a:ext cx="5734850" cy="8192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47</xdr:row>
      <xdr:rowOff>171450</xdr:rowOff>
    </xdr:from>
    <xdr:to>
      <xdr:col>9</xdr:col>
      <xdr:colOff>552450</xdr:colOff>
      <xdr:row>92</xdr:row>
      <xdr:rowOff>57150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A8263DD-2443-4C65-BF04-E5651A79F9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9124950"/>
          <a:ext cx="6038850" cy="84582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47</xdr:row>
      <xdr:rowOff>0</xdr:rowOff>
    </xdr:from>
    <xdr:to>
      <xdr:col>19</xdr:col>
      <xdr:colOff>552450</xdr:colOff>
      <xdr:row>89</xdr:row>
      <xdr:rowOff>85725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2CF8B15-6C24-436E-BEFF-0E5F12F55F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096000" y="8953500"/>
          <a:ext cx="6038850" cy="8086725"/>
        </a:xfrm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47</xdr:row>
      <xdr:rowOff>0</xdr:rowOff>
    </xdr:from>
    <xdr:to>
      <xdr:col>29</xdr:col>
      <xdr:colOff>552450</xdr:colOff>
      <xdr:row>83</xdr:row>
      <xdr:rowOff>161925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903C1E6-E7AB-4F5D-AEBC-C834F2A09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2192000" y="8953500"/>
          <a:ext cx="6038850" cy="70199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93</xdr:row>
      <xdr:rowOff>0</xdr:rowOff>
    </xdr:from>
    <xdr:to>
      <xdr:col>9</xdr:col>
      <xdr:colOff>552450</xdr:colOff>
      <xdr:row>130</xdr:row>
      <xdr:rowOff>123825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C3B98B0-B8C1-4E00-9A8E-AF2747A82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7716500"/>
          <a:ext cx="6038850" cy="7172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"/>
  <sheetViews>
    <sheetView topLeftCell="B1" zoomScaleNormal="100" workbookViewId="0">
      <selection activeCell="C35" sqref="C3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3.42578125" bestFit="1" customWidth="1"/>
  </cols>
  <sheetData>
    <row r="1" spans="1:23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3" x14ac:dyDescent="0.25">
      <c r="A2" s="4">
        <f t="shared" ref="A2:A21" si="0">N2</f>
        <v>0</v>
      </c>
      <c r="B2" s="4">
        <f t="shared" ref="B2:B21" si="1">Q2</f>
        <v>880</v>
      </c>
      <c r="C2" s="4">
        <f>B2*1.1</f>
        <v>968.00000000000011</v>
      </c>
      <c r="D2" s="4">
        <f t="shared" ref="D2:D13" si="2">C2*1.2</f>
        <v>1161.6000000000001</v>
      </c>
      <c r="E2" s="16">
        <f t="shared" ref="E2:E13" si="3">R2</f>
        <v>26100000</v>
      </c>
      <c r="F2" s="10">
        <f t="shared" ref="F2:F13" si="4">ROUND((E2/B2),0)</f>
        <v>29659</v>
      </c>
      <c r="G2" s="10">
        <f t="shared" ref="G2:G13" si="5">ROUND((E2/C2),0)</f>
        <v>26963</v>
      </c>
      <c r="H2" s="10">
        <f t="shared" ref="H2:H13" si="6">ROUND((E2/D2),0)</f>
        <v>22469</v>
      </c>
      <c r="I2" s="4" t="e">
        <f>#REF!</f>
        <v>#REF!</v>
      </c>
      <c r="J2" s="4">
        <f t="shared" ref="J2:J13" si="7">S2</f>
        <v>29</v>
      </c>
      <c r="O2">
        <v>0</v>
      </c>
      <c r="P2">
        <f t="shared" ref="P2:P12" si="8">O2/1.2</f>
        <v>0</v>
      </c>
      <c r="Q2">
        <v>880</v>
      </c>
      <c r="R2" s="2">
        <v>26100000</v>
      </c>
      <c r="S2" s="8">
        <v>29</v>
      </c>
      <c r="T2" s="8"/>
    </row>
    <row r="3" spans="1:23" x14ac:dyDescent="0.25">
      <c r="A3" s="4">
        <f t="shared" si="0"/>
        <v>0</v>
      </c>
      <c r="B3" s="4">
        <f t="shared" si="1"/>
        <v>461</v>
      </c>
      <c r="C3" s="4">
        <f t="shared" ref="C3:C21" si="9">B3*1.1</f>
        <v>507.1</v>
      </c>
      <c r="D3" s="4">
        <f t="shared" si="2"/>
        <v>608.52</v>
      </c>
      <c r="E3" s="16">
        <f t="shared" si="3"/>
        <v>14800000</v>
      </c>
      <c r="F3" s="10">
        <f t="shared" si="4"/>
        <v>32104</v>
      </c>
      <c r="G3" s="10">
        <f t="shared" si="5"/>
        <v>29186</v>
      </c>
      <c r="H3" s="10">
        <f t="shared" si="6"/>
        <v>24321</v>
      </c>
      <c r="I3" s="4" t="e">
        <f>#REF!</f>
        <v>#REF!</v>
      </c>
      <c r="J3" s="4">
        <f t="shared" si="7"/>
        <v>32</v>
      </c>
      <c r="O3">
        <v>0</v>
      </c>
      <c r="P3">
        <f t="shared" si="8"/>
        <v>0</v>
      </c>
      <c r="Q3">
        <v>461</v>
      </c>
      <c r="R3" s="2">
        <v>14800000</v>
      </c>
      <c r="S3" s="8">
        <v>32</v>
      </c>
      <c r="T3" s="8"/>
    </row>
    <row r="4" spans="1:23" x14ac:dyDescent="0.25">
      <c r="A4" s="4">
        <f t="shared" si="0"/>
        <v>0</v>
      </c>
      <c r="B4" s="4">
        <f t="shared" si="1"/>
        <v>970</v>
      </c>
      <c r="C4" s="4">
        <f t="shared" si="9"/>
        <v>1067</v>
      </c>
      <c r="D4" s="4">
        <f t="shared" si="2"/>
        <v>1280.3999999999999</v>
      </c>
      <c r="E4" s="16">
        <f t="shared" si="3"/>
        <v>26200000</v>
      </c>
      <c r="F4" s="10">
        <f t="shared" si="4"/>
        <v>27010</v>
      </c>
      <c r="G4" s="10">
        <f t="shared" si="5"/>
        <v>24555</v>
      </c>
      <c r="H4" s="10">
        <f t="shared" si="6"/>
        <v>20462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970</v>
      </c>
      <c r="R4" s="2">
        <v>26200000</v>
      </c>
      <c r="S4" s="8"/>
      <c r="T4" s="8"/>
    </row>
    <row r="5" spans="1:23" x14ac:dyDescent="0.25">
      <c r="A5" s="4">
        <f t="shared" si="0"/>
        <v>0</v>
      </c>
      <c r="B5" s="4">
        <f t="shared" si="1"/>
        <v>858</v>
      </c>
      <c r="C5" s="4">
        <f t="shared" si="9"/>
        <v>943.80000000000007</v>
      </c>
      <c r="D5" s="4">
        <f t="shared" si="2"/>
        <v>1132.56</v>
      </c>
      <c r="E5" s="16">
        <f t="shared" si="3"/>
        <v>25000000</v>
      </c>
      <c r="F5" s="15">
        <f t="shared" si="4"/>
        <v>29138</v>
      </c>
      <c r="G5" s="10">
        <f t="shared" si="5"/>
        <v>26489</v>
      </c>
      <c r="H5" s="10">
        <f t="shared" si="6"/>
        <v>22074</v>
      </c>
      <c r="I5" s="4" t="e">
        <f>#REF!</f>
        <v>#REF!</v>
      </c>
      <c r="J5" s="4">
        <f t="shared" si="7"/>
        <v>34</v>
      </c>
      <c r="O5">
        <v>0</v>
      </c>
      <c r="P5">
        <f t="shared" si="8"/>
        <v>0</v>
      </c>
      <c r="Q5">
        <v>858</v>
      </c>
      <c r="R5" s="2">
        <v>25000000</v>
      </c>
      <c r="S5" s="8">
        <v>34</v>
      </c>
      <c r="T5" s="8"/>
    </row>
    <row r="6" spans="1:23" x14ac:dyDescent="0.25">
      <c r="A6" s="4">
        <f t="shared" si="0"/>
        <v>0</v>
      </c>
      <c r="B6" s="4">
        <f t="shared" si="1"/>
        <v>717</v>
      </c>
      <c r="C6" s="4">
        <f t="shared" si="9"/>
        <v>788.7</v>
      </c>
      <c r="D6" s="4">
        <f t="shared" si="2"/>
        <v>946.44</v>
      </c>
      <c r="E6" s="16">
        <f t="shared" si="3"/>
        <v>18900000</v>
      </c>
      <c r="F6" s="10">
        <f t="shared" si="4"/>
        <v>26360</v>
      </c>
      <c r="G6" s="10">
        <f t="shared" si="5"/>
        <v>23963</v>
      </c>
      <c r="H6" s="10">
        <f t="shared" si="6"/>
        <v>19970</v>
      </c>
      <c r="I6" s="4" t="e">
        <f>#REF!</f>
        <v>#REF!</v>
      </c>
      <c r="J6" s="4">
        <f t="shared" si="7"/>
        <v>22</v>
      </c>
      <c r="O6">
        <v>0</v>
      </c>
      <c r="P6">
        <f t="shared" si="8"/>
        <v>0</v>
      </c>
      <c r="Q6">
        <v>717</v>
      </c>
      <c r="R6" s="2">
        <v>18900000</v>
      </c>
      <c r="S6" s="8">
        <v>22</v>
      </c>
      <c r="T6" s="8"/>
    </row>
    <row r="7" spans="1:23" x14ac:dyDescent="0.25">
      <c r="A7" s="4">
        <f t="shared" si="0"/>
        <v>0</v>
      </c>
      <c r="B7" s="4">
        <f t="shared" si="1"/>
        <v>1005</v>
      </c>
      <c r="C7" s="4">
        <f t="shared" si="9"/>
        <v>1105.5</v>
      </c>
      <c r="D7" s="4">
        <f t="shared" si="2"/>
        <v>1326.6</v>
      </c>
      <c r="E7" s="16">
        <f t="shared" si="3"/>
        <v>29400000</v>
      </c>
      <c r="F7" s="15">
        <f t="shared" si="4"/>
        <v>29254</v>
      </c>
      <c r="G7" s="10">
        <f t="shared" si="5"/>
        <v>26594</v>
      </c>
      <c r="H7" s="10">
        <f t="shared" si="6"/>
        <v>22162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1005</v>
      </c>
      <c r="R7" s="2">
        <v>29400000</v>
      </c>
      <c r="S7" s="8"/>
      <c r="T7" s="8"/>
    </row>
    <row r="8" spans="1:23" x14ac:dyDescent="0.25">
      <c r="A8" s="4">
        <f t="shared" si="0"/>
        <v>0</v>
      </c>
      <c r="B8" s="4">
        <f t="shared" si="1"/>
        <v>658</v>
      </c>
      <c r="C8" s="4">
        <f t="shared" si="9"/>
        <v>723.80000000000007</v>
      </c>
      <c r="D8" s="4">
        <f t="shared" si="2"/>
        <v>868.56000000000006</v>
      </c>
      <c r="E8" s="16">
        <f t="shared" si="3"/>
        <v>20400000</v>
      </c>
      <c r="F8" s="10">
        <f t="shared" si="4"/>
        <v>31003</v>
      </c>
      <c r="G8" s="10">
        <f t="shared" si="5"/>
        <v>28185</v>
      </c>
      <c r="H8" s="10">
        <f t="shared" si="6"/>
        <v>23487</v>
      </c>
      <c r="I8" s="4" t="e">
        <f>#REF!</f>
        <v>#REF!</v>
      </c>
      <c r="J8" s="4">
        <f t="shared" si="7"/>
        <v>30</v>
      </c>
      <c r="O8">
        <v>0</v>
      </c>
      <c r="P8">
        <f t="shared" si="8"/>
        <v>0</v>
      </c>
      <c r="Q8">
        <v>658</v>
      </c>
      <c r="R8" s="2">
        <v>20400000</v>
      </c>
      <c r="S8" s="8">
        <v>30</v>
      </c>
      <c r="T8" s="8"/>
    </row>
    <row r="9" spans="1:23" x14ac:dyDescent="0.25">
      <c r="A9" s="4">
        <f t="shared" si="0"/>
        <v>0</v>
      </c>
      <c r="B9" s="4">
        <f t="shared" si="1"/>
        <v>1005</v>
      </c>
      <c r="C9" s="4">
        <f t="shared" si="9"/>
        <v>1105.5</v>
      </c>
      <c r="D9" s="4">
        <f t="shared" si="2"/>
        <v>1326.6</v>
      </c>
      <c r="E9" s="16">
        <f t="shared" si="3"/>
        <v>31000000</v>
      </c>
      <c r="F9" s="10">
        <f t="shared" si="4"/>
        <v>30846</v>
      </c>
      <c r="G9" s="10">
        <f t="shared" si="5"/>
        <v>28042</v>
      </c>
      <c r="H9" s="10">
        <f t="shared" si="6"/>
        <v>23368</v>
      </c>
      <c r="I9" s="4" t="e">
        <f>#REF!</f>
        <v>#REF!</v>
      </c>
      <c r="J9" s="4">
        <f t="shared" si="7"/>
        <v>61</v>
      </c>
      <c r="O9">
        <v>0</v>
      </c>
      <c r="P9">
        <f t="shared" si="8"/>
        <v>0</v>
      </c>
      <c r="Q9">
        <v>1005</v>
      </c>
      <c r="R9" s="2">
        <v>31000000</v>
      </c>
      <c r="S9" s="8">
        <v>61</v>
      </c>
      <c r="T9" s="8"/>
    </row>
    <row r="10" spans="1:23" x14ac:dyDescent="0.25">
      <c r="A10" s="4">
        <f t="shared" si="0"/>
        <v>0</v>
      </c>
      <c r="B10" s="4">
        <f t="shared" si="1"/>
        <v>1005</v>
      </c>
      <c r="C10" s="4">
        <f t="shared" si="9"/>
        <v>1105.5</v>
      </c>
      <c r="D10" s="4">
        <f t="shared" si="2"/>
        <v>1326.6</v>
      </c>
      <c r="E10" s="16">
        <f t="shared" si="3"/>
        <v>26600000</v>
      </c>
      <c r="F10" s="10">
        <f t="shared" si="4"/>
        <v>26468</v>
      </c>
      <c r="G10" s="10">
        <f t="shared" si="5"/>
        <v>24062</v>
      </c>
      <c r="H10" s="10">
        <f t="shared" si="6"/>
        <v>20051</v>
      </c>
      <c r="I10" s="4" t="e">
        <f>#REF!</f>
        <v>#REF!</v>
      </c>
      <c r="J10" s="4">
        <f t="shared" si="7"/>
        <v>43</v>
      </c>
      <c r="O10">
        <v>0</v>
      </c>
      <c r="P10">
        <f t="shared" si="8"/>
        <v>0</v>
      </c>
      <c r="Q10">
        <v>1005</v>
      </c>
      <c r="R10" s="2">
        <v>26600000</v>
      </c>
      <c r="S10" s="8">
        <v>43</v>
      </c>
      <c r="T10" s="8"/>
    </row>
    <row r="11" spans="1:23" x14ac:dyDescent="0.25">
      <c r="A11" s="4">
        <f t="shared" si="0"/>
        <v>0</v>
      </c>
      <c r="B11" s="4">
        <f t="shared" si="1"/>
        <v>970</v>
      </c>
      <c r="C11" s="4">
        <f t="shared" si="9"/>
        <v>1067</v>
      </c>
      <c r="D11" s="4">
        <f t="shared" si="2"/>
        <v>1280.3999999999999</v>
      </c>
      <c r="E11" s="16">
        <f t="shared" si="3"/>
        <v>29600000</v>
      </c>
      <c r="F11" s="10">
        <f t="shared" si="4"/>
        <v>30515</v>
      </c>
      <c r="G11" s="10">
        <f t="shared" si="5"/>
        <v>27741</v>
      </c>
      <c r="H11" s="10">
        <f t="shared" si="6"/>
        <v>23118</v>
      </c>
      <c r="I11" s="4" t="e">
        <f>#REF!</f>
        <v>#REF!</v>
      </c>
      <c r="J11" s="4">
        <f t="shared" si="7"/>
        <v>36</v>
      </c>
      <c r="O11">
        <v>0</v>
      </c>
      <c r="P11">
        <f t="shared" si="8"/>
        <v>0</v>
      </c>
      <c r="Q11">
        <v>970</v>
      </c>
      <c r="R11" s="2">
        <v>29600000</v>
      </c>
      <c r="S11" s="8">
        <v>36</v>
      </c>
      <c r="T11" s="8"/>
    </row>
    <row r="12" spans="1:23" x14ac:dyDescent="0.25">
      <c r="A12" s="4">
        <f t="shared" si="0"/>
        <v>0</v>
      </c>
      <c r="B12" s="4">
        <f t="shared" si="1"/>
        <v>1005</v>
      </c>
      <c r="C12" s="4">
        <f t="shared" si="9"/>
        <v>1105.5</v>
      </c>
      <c r="D12" s="4">
        <f t="shared" si="2"/>
        <v>1326.6</v>
      </c>
      <c r="E12" s="16">
        <f t="shared" si="3"/>
        <v>26800000</v>
      </c>
      <c r="F12" s="10">
        <f t="shared" si="4"/>
        <v>26667</v>
      </c>
      <c r="G12" s="10">
        <f t="shared" si="5"/>
        <v>24242</v>
      </c>
      <c r="H12" s="10">
        <f t="shared" si="6"/>
        <v>20202</v>
      </c>
      <c r="I12" s="4" t="e">
        <f>#REF!</f>
        <v>#REF!</v>
      </c>
      <c r="J12" s="4">
        <f t="shared" si="7"/>
        <v>17</v>
      </c>
      <c r="O12">
        <v>0</v>
      </c>
      <c r="P12">
        <f t="shared" si="8"/>
        <v>0</v>
      </c>
      <c r="Q12">
        <v>1005</v>
      </c>
      <c r="R12" s="2">
        <v>26800000</v>
      </c>
      <c r="S12" s="8">
        <v>17</v>
      </c>
      <c r="T12" s="8"/>
    </row>
    <row r="13" spans="1:23" x14ac:dyDescent="0.25">
      <c r="A13" s="4">
        <f t="shared" si="0"/>
        <v>0</v>
      </c>
      <c r="B13" s="4">
        <f t="shared" si="1"/>
        <v>502</v>
      </c>
      <c r="C13" s="4">
        <f t="shared" si="9"/>
        <v>552.20000000000005</v>
      </c>
      <c r="D13" s="4">
        <f t="shared" si="2"/>
        <v>662.64</v>
      </c>
      <c r="E13" s="16">
        <f t="shared" si="3"/>
        <v>12663000</v>
      </c>
      <c r="F13" s="15">
        <f t="shared" si="4"/>
        <v>25225</v>
      </c>
      <c r="G13" s="10">
        <f t="shared" si="5"/>
        <v>22932</v>
      </c>
      <c r="H13" s="10">
        <f t="shared" si="6"/>
        <v>19110</v>
      </c>
      <c r="I13" s="4" t="e">
        <f>#REF!</f>
        <v>#REF!</v>
      </c>
      <c r="J13" s="4">
        <f t="shared" si="7"/>
        <v>15</v>
      </c>
      <c r="O13">
        <v>0</v>
      </c>
      <c r="P13">
        <f t="shared" ref="P13" si="10">O13/1.2</f>
        <v>0</v>
      </c>
      <c r="Q13">
        <v>502</v>
      </c>
      <c r="R13" s="2">
        <v>12663000</v>
      </c>
      <c r="S13" s="8">
        <v>15</v>
      </c>
      <c r="T13" s="8">
        <v>4.0120250000000004</v>
      </c>
      <c r="U13" s="2">
        <f>R13+633200+30000</f>
        <v>13326200</v>
      </c>
      <c r="V13" s="11">
        <f>U13/Q13</f>
        <v>26546.215139442233</v>
      </c>
      <c r="W13">
        <f>V13*1.1</f>
        <v>29200.836653386457</v>
      </c>
    </row>
    <row r="14" spans="1:23" x14ac:dyDescent="0.25">
      <c r="A14" s="4">
        <f t="shared" si="0"/>
        <v>0</v>
      </c>
      <c r="B14" s="4">
        <f t="shared" si="1"/>
        <v>835.87352727272719</v>
      </c>
      <c r="C14" s="4">
        <f t="shared" si="9"/>
        <v>919.46087999999997</v>
      </c>
      <c r="D14" s="4">
        <f t="shared" ref="D14:D21" si="11">C14*1.2</f>
        <v>1103.3530559999999</v>
      </c>
      <c r="E14" s="16">
        <f t="shared" ref="E14:E21" si="12">R14</f>
        <v>19782020</v>
      </c>
      <c r="F14" s="15">
        <f t="shared" ref="F14:F21" si="13">ROUND((E14/B14),0)</f>
        <v>23666</v>
      </c>
      <c r="G14" s="10">
        <f t="shared" ref="G14:G21" si="14">ROUND((E14/C14),0)</f>
        <v>21515</v>
      </c>
      <c r="H14" s="10">
        <f t="shared" ref="H14:H21" si="15">ROUND((E14/D14),0)</f>
        <v>17929</v>
      </c>
      <c r="I14" s="4" t="e">
        <f>#REF!</f>
        <v>#REF!</v>
      </c>
      <c r="J14" s="4">
        <f t="shared" ref="J14:J21" si="16">S14</f>
        <v>30</v>
      </c>
      <c r="O14">
        <v>0</v>
      </c>
      <c r="P14">
        <f>85.42*10.764</f>
        <v>919.46087999999997</v>
      </c>
      <c r="Q14">
        <f>P14/1.1</f>
        <v>835.87352727272719</v>
      </c>
      <c r="R14" s="2">
        <v>19782020</v>
      </c>
      <c r="S14" s="8">
        <v>30</v>
      </c>
      <c r="T14" s="8" t="s">
        <v>23</v>
      </c>
      <c r="U14" s="2">
        <f>R14+1187000+30000</f>
        <v>20999020</v>
      </c>
      <c r="V14" s="11">
        <f t="shared" ref="V14:V20" si="17">U14/Q14</f>
        <v>25122.245548935156</v>
      </c>
    </row>
    <row r="15" spans="1:23" x14ac:dyDescent="0.25">
      <c r="A15" s="4">
        <f t="shared" ref="A15:A20" si="18">N15</f>
        <v>0</v>
      </c>
      <c r="B15" s="4">
        <f t="shared" ref="B15:B20" si="19">Q15</f>
        <v>925</v>
      </c>
      <c r="C15" s="4">
        <f t="shared" si="9"/>
        <v>1017.5000000000001</v>
      </c>
      <c r="D15" s="4">
        <f t="shared" ref="D15:D20" si="20">C15*1.2</f>
        <v>1221</v>
      </c>
      <c r="E15" s="16">
        <f t="shared" ref="E15:E20" si="21">R15</f>
        <v>22500000</v>
      </c>
      <c r="F15" s="10">
        <f t="shared" ref="F15:F20" si="22">ROUND((E15/B15),0)</f>
        <v>24324</v>
      </c>
      <c r="G15" s="10">
        <f t="shared" ref="G15:G20" si="23">ROUND((E15/C15),0)</f>
        <v>22113</v>
      </c>
      <c r="H15" s="10">
        <f t="shared" ref="H15:H20" si="24">ROUND((E15/D15),0)</f>
        <v>18428</v>
      </c>
      <c r="I15" s="4" t="e">
        <f>#REF!</f>
        <v>#REF!</v>
      </c>
      <c r="J15" s="4">
        <f t="shared" ref="J15:J20" si="25">S15</f>
        <v>22</v>
      </c>
      <c r="O15">
        <v>0</v>
      </c>
      <c r="P15">
        <f t="shared" ref="P15:P20" si="26">O15/1.2</f>
        <v>0</v>
      </c>
      <c r="Q15">
        <v>925</v>
      </c>
      <c r="R15" s="2">
        <f>22500000</f>
        <v>22500000</v>
      </c>
      <c r="S15" s="8">
        <v>22</v>
      </c>
      <c r="T15" s="8"/>
      <c r="V15">
        <f t="shared" si="17"/>
        <v>0</v>
      </c>
    </row>
    <row r="16" spans="1:23" x14ac:dyDescent="0.25">
      <c r="A16" s="4">
        <f t="shared" si="18"/>
        <v>0</v>
      </c>
      <c r="B16" s="4">
        <f t="shared" si="19"/>
        <v>0</v>
      </c>
      <c r="C16" s="4">
        <f t="shared" si="9"/>
        <v>0</v>
      </c>
      <c r="D16" s="4">
        <f t="shared" si="20"/>
        <v>0</v>
      </c>
      <c r="E16" s="16">
        <f t="shared" si="21"/>
        <v>0</v>
      </c>
      <c r="F16" s="10" t="e">
        <f t="shared" si="22"/>
        <v>#DIV/0!</v>
      </c>
      <c r="G16" s="10" t="e">
        <f t="shared" si="23"/>
        <v>#DIV/0!</v>
      </c>
      <c r="H16" s="10" t="e">
        <f t="shared" si="24"/>
        <v>#DIV/0!</v>
      </c>
      <c r="I16" s="4" t="e">
        <f>#REF!</f>
        <v>#REF!</v>
      </c>
      <c r="J16" s="4">
        <f t="shared" si="25"/>
        <v>0</v>
      </c>
      <c r="O16">
        <v>0</v>
      </c>
      <c r="P16">
        <f t="shared" si="26"/>
        <v>0</v>
      </c>
      <c r="Q16">
        <f t="shared" ref="Q16:Q21" si="27">P16/1.1</f>
        <v>0</v>
      </c>
      <c r="R16" s="2">
        <v>0</v>
      </c>
      <c r="S16" s="8"/>
      <c r="T16" s="8"/>
      <c r="V16" t="e">
        <f t="shared" si="17"/>
        <v>#DIV/0!</v>
      </c>
    </row>
    <row r="17" spans="1:24" x14ac:dyDescent="0.25">
      <c r="A17" s="4">
        <f t="shared" si="18"/>
        <v>0</v>
      </c>
      <c r="B17" s="4">
        <f t="shared" si="19"/>
        <v>0</v>
      </c>
      <c r="C17" s="4">
        <f t="shared" si="9"/>
        <v>0</v>
      </c>
      <c r="D17" s="4">
        <f t="shared" si="20"/>
        <v>0</v>
      </c>
      <c r="E17" s="5">
        <f t="shared" si="21"/>
        <v>0</v>
      </c>
      <c r="F17" s="10" t="e">
        <f t="shared" si="22"/>
        <v>#DIV/0!</v>
      </c>
      <c r="G17" s="4" t="e">
        <f t="shared" si="23"/>
        <v>#DIV/0!</v>
      </c>
      <c r="H17" s="4" t="e">
        <f t="shared" si="24"/>
        <v>#DIV/0!</v>
      </c>
      <c r="I17" s="4" t="e">
        <f>#REF!</f>
        <v>#REF!</v>
      </c>
      <c r="J17" s="4">
        <f t="shared" si="25"/>
        <v>0</v>
      </c>
      <c r="O17">
        <v>0</v>
      </c>
      <c r="P17">
        <f t="shared" si="26"/>
        <v>0</v>
      </c>
      <c r="Q17">
        <f t="shared" si="27"/>
        <v>0</v>
      </c>
      <c r="R17" s="2">
        <v>0</v>
      </c>
      <c r="S17" s="8"/>
      <c r="T17" s="8"/>
      <c r="V17" t="e">
        <f t="shared" si="17"/>
        <v>#DIV/0!</v>
      </c>
    </row>
    <row r="18" spans="1:24" x14ac:dyDescent="0.25">
      <c r="A18" s="4">
        <f t="shared" si="18"/>
        <v>0</v>
      </c>
      <c r="B18" s="4">
        <f t="shared" si="19"/>
        <v>0</v>
      </c>
      <c r="C18" s="4">
        <f t="shared" si="9"/>
        <v>0</v>
      </c>
      <c r="D18" s="4">
        <f t="shared" si="20"/>
        <v>0</v>
      </c>
      <c r="E18" s="5">
        <f t="shared" si="21"/>
        <v>0</v>
      </c>
      <c r="F18" s="10" t="e">
        <f t="shared" si="22"/>
        <v>#DIV/0!</v>
      </c>
      <c r="G18" s="4" t="e">
        <f t="shared" si="23"/>
        <v>#DIV/0!</v>
      </c>
      <c r="H18" s="4" t="e">
        <f t="shared" si="24"/>
        <v>#DIV/0!</v>
      </c>
      <c r="I18" s="4" t="e">
        <f>#REF!</f>
        <v>#REF!</v>
      </c>
      <c r="J18" s="4">
        <f t="shared" si="25"/>
        <v>0</v>
      </c>
      <c r="O18">
        <v>0</v>
      </c>
      <c r="P18">
        <f t="shared" si="26"/>
        <v>0</v>
      </c>
      <c r="Q18">
        <f t="shared" si="27"/>
        <v>0</v>
      </c>
      <c r="R18" s="2">
        <v>0</v>
      </c>
      <c r="S18" s="8"/>
      <c r="T18" s="8"/>
      <c r="V18" t="e">
        <f t="shared" si="17"/>
        <v>#DIV/0!</v>
      </c>
    </row>
    <row r="19" spans="1:24" x14ac:dyDescent="0.25">
      <c r="A19" s="4">
        <f t="shared" si="18"/>
        <v>0</v>
      </c>
      <c r="B19" s="4">
        <f t="shared" si="19"/>
        <v>0</v>
      </c>
      <c r="C19" s="4">
        <f t="shared" si="9"/>
        <v>0</v>
      </c>
      <c r="D19" s="4">
        <f t="shared" si="20"/>
        <v>0</v>
      </c>
      <c r="E19" s="5">
        <f t="shared" si="21"/>
        <v>0</v>
      </c>
      <c r="F19" s="10" t="e">
        <f t="shared" si="22"/>
        <v>#DIV/0!</v>
      </c>
      <c r="G19" s="4" t="e">
        <f t="shared" si="23"/>
        <v>#DIV/0!</v>
      </c>
      <c r="H19" s="4" t="e">
        <f t="shared" si="24"/>
        <v>#DIV/0!</v>
      </c>
      <c r="I19" s="4" t="e">
        <f>#REF!</f>
        <v>#REF!</v>
      </c>
      <c r="J19" s="4">
        <f t="shared" si="25"/>
        <v>0</v>
      </c>
      <c r="O19">
        <v>0</v>
      </c>
      <c r="P19">
        <f t="shared" si="26"/>
        <v>0</v>
      </c>
      <c r="Q19">
        <f t="shared" si="27"/>
        <v>0</v>
      </c>
      <c r="R19" s="2">
        <v>0</v>
      </c>
      <c r="S19" s="8"/>
      <c r="T19" s="8"/>
      <c r="V19" t="e">
        <f t="shared" si="17"/>
        <v>#DIV/0!</v>
      </c>
    </row>
    <row r="20" spans="1:24" x14ac:dyDescent="0.25">
      <c r="A20" s="4">
        <f t="shared" si="18"/>
        <v>0</v>
      </c>
      <c r="B20" s="4">
        <f t="shared" si="19"/>
        <v>0</v>
      </c>
      <c r="C20" s="4">
        <f t="shared" si="9"/>
        <v>0</v>
      </c>
      <c r="D20" s="4">
        <f t="shared" si="20"/>
        <v>0</v>
      </c>
      <c r="E20" s="5">
        <f t="shared" si="21"/>
        <v>0</v>
      </c>
      <c r="F20" s="10" t="e">
        <f t="shared" si="22"/>
        <v>#DIV/0!</v>
      </c>
      <c r="G20" s="4" t="e">
        <f t="shared" si="23"/>
        <v>#DIV/0!</v>
      </c>
      <c r="H20" s="4" t="e">
        <f t="shared" si="24"/>
        <v>#DIV/0!</v>
      </c>
      <c r="I20" s="4" t="e">
        <f>#REF!</f>
        <v>#REF!</v>
      </c>
      <c r="J20" s="4">
        <f t="shared" si="25"/>
        <v>0</v>
      </c>
      <c r="O20">
        <v>0</v>
      </c>
      <c r="P20">
        <f t="shared" si="26"/>
        <v>0</v>
      </c>
      <c r="Q20">
        <f t="shared" si="27"/>
        <v>0</v>
      </c>
      <c r="R20" s="2">
        <v>0</v>
      </c>
      <c r="S20" s="8"/>
      <c r="T20" s="8"/>
      <c r="V20" t="e">
        <f t="shared" si="17"/>
        <v>#DIV/0!</v>
      </c>
    </row>
    <row r="21" spans="1:24" x14ac:dyDescent="0.25">
      <c r="A21" s="4">
        <f t="shared" si="0"/>
        <v>0</v>
      </c>
      <c r="B21" s="4">
        <f t="shared" si="1"/>
        <v>0</v>
      </c>
      <c r="C21" s="4">
        <f t="shared" si="9"/>
        <v>0</v>
      </c>
      <c r="D21" s="4">
        <f t="shared" si="11"/>
        <v>0</v>
      </c>
      <c r="E21" s="5">
        <f t="shared" si="12"/>
        <v>0</v>
      </c>
      <c r="F21" s="10" t="e">
        <f t="shared" si="13"/>
        <v>#DIV/0!</v>
      </c>
      <c r="G21" s="4" t="e">
        <f t="shared" si="14"/>
        <v>#DIV/0!</v>
      </c>
      <c r="H21" s="4" t="e">
        <f t="shared" si="15"/>
        <v>#DIV/0!</v>
      </c>
      <c r="I21" s="4" t="e">
        <f>#REF!</f>
        <v>#REF!</v>
      </c>
      <c r="J21" s="4">
        <f t="shared" si="16"/>
        <v>0</v>
      </c>
      <c r="O21">
        <v>0</v>
      </c>
      <c r="P21">
        <f t="shared" ref="P21" si="28">O21/1.2</f>
        <v>0</v>
      </c>
      <c r="Q21">
        <f t="shared" si="27"/>
        <v>0</v>
      </c>
      <c r="R21" s="2">
        <v>0</v>
      </c>
      <c r="S21" s="8"/>
      <c r="T21" s="8"/>
    </row>
    <row r="22" spans="1:24" x14ac:dyDescent="0.25">
      <c r="H22" t="s">
        <v>24</v>
      </c>
    </row>
    <row r="23" spans="1:24" x14ac:dyDescent="0.25">
      <c r="H23" t="s">
        <v>19</v>
      </c>
      <c r="I23">
        <v>866</v>
      </c>
      <c r="J23" s="4">
        <f>80.47*10.764</f>
        <v>866.17907999999989</v>
      </c>
    </row>
    <row r="24" spans="1:24" x14ac:dyDescent="0.25">
      <c r="H24" t="s">
        <v>20</v>
      </c>
      <c r="I24">
        <v>41</v>
      </c>
    </row>
    <row r="25" spans="1:24" x14ac:dyDescent="0.25">
      <c r="H25" t="s">
        <v>21</v>
      </c>
      <c r="I25">
        <v>24</v>
      </c>
    </row>
    <row r="26" spans="1:24" x14ac:dyDescent="0.25">
      <c r="I26">
        <f>I25+I24+I23</f>
        <v>931</v>
      </c>
    </row>
    <row r="27" spans="1:24" x14ac:dyDescent="0.25">
      <c r="H27" t="s">
        <v>13</v>
      </c>
      <c r="I27">
        <v>1025</v>
      </c>
      <c r="J27">
        <f>95.18*10.764</f>
        <v>1024.5175200000001</v>
      </c>
      <c r="N27">
        <f>J27/I26</f>
        <v>1.1004484640171859</v>
      </c>
      <c r="P27" t="s">
        <v>25</v>
      </c>
    </row>
    <row r="28" spans="1:24" x14ac:dyDescent="0.25">
      <c r="G28" s="6"/>
      <c r="H28" s="6" t="s">
        <v>22</v>
      </c>
      <c r="I28">
        <v>27000</v>
      </c>
    </row>
    <row r="29" spans="1:24" x14ac:dyDescent="0.25">
      <c r="H29" t="s">
        <v>14</v>
      </c>
      <c r="I29">
        <f>I28*I26</f>
        <v>25137000</v>
      </c>
    </row>
    <row r="30" spans="1:24" x14ac:dyDescent="0.25">
      <c r="P30" s="11"/>
      <c r="Q30" s="11"/>
      <c r="R30" s="13"/>
      <c r="T30" s="11"/>
      <c r="U30" s="11"/>
      <c r="V30" s="11"/>
      <c r="W30" s="11"/>
      <c r="X30" s="11"/>
    </row>
    <row r="31" spans="1:24" x14ac:dyDescent="0.25">
      <c r="P31" s="11"/>
      <c r="Q31" s="14"/>
      <c r="R31" s="14"/>
      <c r="T31" s="14"/>
      <c r="U31" s="14"/>
      <c r="V31" s="11"/>
      <c r="W31" s="11"/>
      <c r="X31" s="11"/>
    </row>
    <row r="32" spans="1:24" x14ac:dyDescent="0.25">
      <c r="P32" s="11"/>
      <c r="Q32" s="11"/>
      <c r="R32" s="11"/>
      <c r="T32" s="11"/>
      <c r="U32" s="11"/>
      <c r="V32" s="11"/>
      <c r="W32" s="11"/>
      <c r="X32" s="11"/>
    </row>
    <row r="33" spans="8:24" x14ac:dyDescent="0.25">
      <c r="H33" t="s">
        <v>15</v>
      </c>
      <c r="P33" s="11"/>
      <c r="Q33" s="11"/>
      <c r="R33" s="11"/>
      <c r="T33" s="11"/>
      <c r="U33" s="11"/>
      <c r="V33" s="11"/>
      <c r="W33" s="11"/>
      <c r="X33" s="11"/>
    </row>
    <row r="34" spans="8:24" x14ac:dyDescent="0.25">
      <c r="H34" t="s">
        <v>16</v>
      </c>
      <c r="I34">
        <v>21635250</v>
      </c>
      <c r="P34" s="11"/>
      <c r="Q34" s="11"/>
      <c r="R34" s="12"/>
      <c r="T34" s="12"/>
      <c r="U34" s="12"/>
      <c r="V34" s="11"/>
      <c r="W34" s="11"/>
      <c r="X34" s="11"/>
    </row>
    <row r="35" spans="8:24" x14ac:dyDescent="0.25">
      <c r="H35" t="s">
        <v>17</v>
      </c>
      <c r="I35">
        <v>1298500</v>
      </c>
      <c r="P35" s="11"/>
      <c r="Q35" s="11"/>
      <c r="R35" s="11"/>
      <c r="T35" s="11"/>
      <c r="U35" s="11"/>
      <c r="V35" s="11"/>
      <c r="W35" s="11"/>
      <c r="X35" s="11"/>
    </row>
    <row r="36" spans="8:24" x14ac:dyDescent="0.25">
      <c r="H36" t="s">
        <v>18</v>
      </c>
      <c r="I36">
        <v>30000</v>
      </c>
      <c r="P36" s="11"/>
      <c r="Q36" s="11"/>
      <c r="R36" s="11"/>
      <c r="T36" s="11"/>
      <c r="U36" s="11"/>
      <c r="V36" s="11"/>
      <c r="W36" s="11"/>
      <c r="X36" s="11"/>
    </row>
    <row r="37" spans="8:24" x14ac:dyDescent="0.25">
      <c r="I37">
        <f>SUM(I34:I36)</f>
        <v>22963750</v>
      </c>
      <c r="P37" s="11"/>
      <c r="Q37" s="11"/>
      <c r="R37" s="11"/>
      <c r="T37" s="11"/>
      <c r="U37" s="11"/>
      <c r="V37" s="11"/>
      <c r="W37" s="11"/>
      <c r="X37" s="11"/>
    </row>
    <row r="38" spans="8:24" x14ac:dyDescent="0.25">
      <c r="P38" s="11"/>
      <c r="Q38" s="11"/>
      <c r="R38" s="11"/>
      <c r="S38" s="6"/>
      <c r="T38" s="11"/>
      <c r="U38" s="11"/>
      <c r="V38" s="11"/>
      <c r="W38" s="11"/>
      <c r="X38" s="11"/>
    </row>
    <row r="39" spans="8:24" x14ac:dyDescent="0.25">
      <c r="P39" s="11"/>
      <c r="Q39" s="11"/>
      <c r="R39" s="11"/>
      <c r="S39" s="6"/>
      <c r="T39" s="11"/>
      <c r="U39" s="11"/>
      <c r="V39" s="11"/>
      <c r="W39" s="11"/>
      <c r="X39" s="11"/>
    </row>
    <row r="40" spans="8:24" x14ac:dyDescent="0.25">
      <c r="Q40" s="11"/>
      <c r="R40" s="11"/>
    </row>
    <row r="41" spans="8:24" x14ac:dyDescent="0.25">
      <c r="Q41" s="11"/>
      <c r="R41" s="11"/>
      <c r="T41" s="6"/>
    </row>
    <row r="42" spans="8:24" x14ac:dyDescent="0.25">
      <c r="P42" s="11"/>
      <c r="Q42" s="11"/>
      <c r="R42" s="11"/>
      <c r="S42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3" sqref="C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183DB-7051-4350-936F-B85C1EEDEBFD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186301-B465-4DC0-8780-5BF1C0C878C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9CE3A-C4A1-42C5-ADAF-F09AECFD8A2F}">
  <dimension ref="A1"/>
  <sheetViews>
    <sheetView tabSelected="1" topLeftCell="A64" workbookViewId="0">
      <selection activeCell="A94" sqref="A9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Rent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2025-02-15T09:08:06Z</dcterms:modified>
</cp:coreProperties>
</file>