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09BFE5EE-9E64-44F0-AD9B-4486A647627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35" i="1"/>
  <c r="H34" i="1"/>
  <c r="B34" i="1"/>
  <c r="C28" i="1"/>
  <c r="B20" i="1"/>
  <c r="F9" i="1"/>
  <c r="E9" i="1"/>
  <c r="C27" i="1" l="1"/>
  <c r="G30" i="1" l="1"/>
  <c r="I3" i="1"/>
  <c r="F36" i="1" l="1"/>
  <c r="F35" i="1"/>
  <c r="F34" i="1"/>
  <c r="G36" i="1" l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B15" i="1" l="1"/>
  <c r="H35" i="1" l="1"/>
  <c r="H36" i="1"/>
  <c r="B17" i="1"/>
  <c r="B21" i="1" s="1"/>
  <c r="I27" i="1"/>
  <c r="F27" i="1"/>
  <c r="B19" i="1" l="1"/>
  <c r="F28" i="1"/>
  <c r="G28" i="1"/>
  <c r="F29" i="1"/>
  <c r="G29" i="1"/>
  <c r="F30" i="1"/>
  <c r="I28" i="1" l="1"/>
  <c r="H28" i="1" l="1"/>
  <c r="H29" i="1"/>
  <c r="H30" i="1"/>
  <c r="G3" i="1" l="1"/>
</calcChain>
</file>

<file path=xl/sharedStrings.xml><?xml version="1.0" encoding="utf-8"?>
<sst xmlns="http://schemas.openxmlformats.org/spreadsheetml/2006/main" count="38" uniqueCount="30">
  <si>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</si>
  <si>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</si>
  <si>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</si>
  <si>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</si>
  <si>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</si>
  <si>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</si>
  <si>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</si>
  <si>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</si>
  <si>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</si>
  <si>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</si>
  <si>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</si>
  <si>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</si>
  <si>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</si>
  <si>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</si>
  <si>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</si>
  <si>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</si>
  <si>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</si>
  <si>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</si>
  <si>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</si>
  <si>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</si>
  <si>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</si>
  <si>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</si>
  <si>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</si>
  <si>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</si>
  <si>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</si>
  <si>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</si>
  <si>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>Balcony</t>
  </si>
  <si>
    <t>Duck area</t>
  </si>
  <si>
    <t>Total Carpet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</si>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</sst>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0" fontId="17" fillId="0" borderId="0" xfId="0" applyFont="1"/>
    <xf numFmtId="43" fontId="0" fillId="0" borderId="0" xfId="0" applyNumberFormat="1" applyFont="1"/>
    <xf numFmtId="0" fontId="7" fillId="0" borderId="1" xfId="0" applyFont="1" applyFill="1" applyBorder="1"/>
    <xf numFmtId="0" fontId="0" fillId="0" borderId="1" xfId="0" applyFill="1" applyBorder="1"/>
    <xf numFmtId="0" fontId="0" fillId="0" borderId="6" xfId="0" applyFill="1" applyBorder="1"/>
    <xf numFmtId="0" fontId="14" fillId="0" borderId="1" xfId="0" applyFont="1" applyFill="1" applyBorder="1"/>
    <xf numFmtId="0" fontId="4" fillId="0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</xdr:rowOff>
    </xdr:from>
    <xdr:to>
      <xdr:col>19</xdr:col>
      <xdr:colOff>171450</xdr:colOff>
      <xdr:row>28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A1FA80-2749-4865-8B0E-51E0C1C72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"/>
          <a:ext cx="7486650" cy="54864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34</xdr:col>
      <xdr:colOff>220297</xdr:colOff>
      <xdr:row>36</xdr:row>
      <xdr:rowOff>29536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CB1901-F1F4-42F9-A6B9-D12F9377F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0" y="0"/>
          <a:ext cx="8754697" cy="688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8" zoomScaleNormal="100" workbookViewId="0">
      <selection activeCell="K35" sqref="K35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9">
        <v>21000</v>
      </c>
      <c r="C3" s="17"/>
      <c r="D3" s="10"/>
      <c r="E3">
        <v>2010</v>
      </c>
      <c r="F3" s="3">
        <v>2025</v>
      </c>
      <c r="G3" s="4">
        <f>F3-E3</f>
        <v>15</v>
      </c>
      <c r="I3">
        <f>2021-13</f>
        <v>2008</v>
      </c>
      <c r="L3" s="3"/>
      <c r="M3" s="4"/>
    </row>
    <row r="4" spans="1:17" ht="33" x14ac:dyDescent="0.3">
      <c r="A4" s="50" t="s">
        <v>1</v>
      </c>
      <c r="B4" s="49">
        <v>3000</v>
      </c>
      <c r="C4" s="17"/>
      <c r="D4" s="10"/>
      <c r="E4" s="31"/>
      <c r="F4" s="3"/>
      <c r="G4" s="4"/>
      <c r="H4" s="39"/>
      <c r="K4" s="26"/>
      <c r="L4" s="3"/>
      <c r="M4" s="4"/>
    </row>
    <row r="5" spans="1:17" ht="16.5" x14ac:dyDescent="0.3">
      <c r="A5" s="16" t="s">
        <v>2</v>
      </c>
      <c r="B5" s="49">
        <f>B3-B4</f>
        <v>18000</v>
      </c>
      <c r="C5" s="17"/>
      <c r="D5" s="10"/>
      <c r="E5" s="8" t="s">
        <v>22</v>
      </c>
      <c r="F5" s="8" t="s">
        <v>23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9">
        <f>B4</f>
        <v>3000</v>
      </c>
      <c r="C6" s="17"/>
      <c r="D6" s="48"/>
      <c r="E6" s="60">
        <v>442</v>
      </c>
      <c r="F6" s="3"/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3" t="s">
        <v>26</v>
      </c>
      <c r="E7" s="54">
        <v>28</v>
      </c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3" t="s">
        <v>27</v>
      </c>
      <c r="E8" s="54">
        <v>18</v>
      </c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3" t="s">
        <v>28</v>
      </c>
      <c r="E9" s="54">
        <f>SUM(E6:E8)</f>
        <v>488</v>
      </c>
      <c r="F9" s="37">
        <f>E9*1.1</f>
        <v>536.80000000000007</v>
      </c>
      <c r="G9" s="13"/>
      <c r="J9" s="25"/>
      <c r="M9" s="33"/>
      <c r="N9" s="23"/>
      <c r="O9" s="23"/>
      <c r="P9" s="23"/>
      <c r="Q9" s="23"/>
    </row>
    <row r="10" spans="1:17" ht="33" x14ac:dyDescent="0.3">
      <c r="A10" s="50" t="s">
        <v>7</v>
      </c>
      <c r="B10" s="16">
        <f>90*B7/B9</f>
        <v>0</v>
      </c>
      <c r="C10" s="18"/>
      <c r="D10" s="53"/>
      <c r="E10" s="55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1">
        <f>B10%</f>
        <v>0</v>
      </c>
      <c r="C11" s="28"/>
      <c r="D11" s="56"/>
      <c r="E11" s="54"/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9">
        <f>B6*B11</f>
        <v>0</v>
      </c>
      <c r="C12" s="19"/>
      <c r="D12" s="57"/>
      <c r="E12" s="54"/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9">
        <f>B6-B12</f>
        <v>3000</v>
      </c>
      <c r="C13" s="19"/>
      <c r="D13" s="58"/>
      <c r="E13" s="47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9">
        <f>B5</f>
        <v>18000</v>
      </c>
      <c r="C14" s="17"/>
      <c r="D14" s="41"/>
      <c r="E14" s="47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9">
        <f>B14+B13</f>
        <v>21000</v>
      </c>
      <c r="C15" s="17"/>
      <c r="D15" s="41"/>
      <c r="E15" s="44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488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2">
        <f>B15*B16</f>
        <v>10248000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29</v>
      </c>
      <c r="B18" s="52">
        <f>B17*0.98</f>
        <v>10043040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24</v>
      </c>
      <c r="B19" s="52">
        <f>B17*0.8</f>
        <v>8198400</v>
      </c>
      <c r="C19" s="20"/>
      <c r="D19" s="41"/>
      <c r="E19" s="42"/>
      <c r="F19" s="43"/>
      <c r="G19" s="42"/>
      <c r="H19" s="44"/>
      <c r="M19" s="5"/>
      <c r="N19" s="6"/>
    </row>
    <row r="20" spans="1:14" ht="18.75" x14ac:dyDescent="0.3">
      <c r="A20" s="16" t="s">
        <v>12</v>
      </c>
      <c r="B20" s="52">
        <f>537*B4</f>
        <v>1611000</v>
      </c>
      <c r="C20" s="17"/>
      <c r="D20" s="41"/>
      <c r="E20" s="45"/>
      <c r="F20" s="45"/>
      <c r="G20" s="46"/>
      <c r="H20" s="47"/>
    </row>
    <row r="21" spans="1:14" ht="16.5" x14ac:dyDescent="0.3">
      <c r="A21" s="16" t="s">
        <v>16</v>
      </c>
      <c r="B21" s="52">
        <f>B17*0.03/12</f>
        <v>25620</v>
      </c>
      <c r="C21" s="30"/>
      <c r="D21" s="41"/>
      <c r="E21" s="44"/>
      <c r="F21" s="42"/>
      <c r="G21" s="47"/>
      <c r="H21" s="47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25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427</v>
      </c>
      <c r="C27" s="8">
        <f>B27*1.1</f>
        <v>469.70000000000005</v>
      </c>
      <c r="D27" s="8"/>
      <c r="E27" s="8">
        <v>9100000</v>
      </c>
      <c r="F27" s="10">
        <f t="shared" ref="F27:F30" si="0">E27/B27</f>
        <v>21311.475409836065</v>
      </c>
      <c r="G27" s="10">
        <f>E27/C27</f>
        <v>19374.068554396421</v>
      </c>
      <c r="H27" s="10" t="e">
        <f>E27/D27</f>
        <v>#DIV/0!</v>
      </c>
      <c r="I27" s="8">
        <f>C27/B27</f>
        <v>1.1000000000000001</v>
      </c>
      <c r="J27" s="15"/>
    </row>
    <row r="28" spans="1:14" ht="17.25" x14ac:dyDescent="0.3">
      <c r="B28" s="9">
        <v>430</v>
      </c>
      <c r="C28" s="8">
        <f>B28*1.1</f>
        <v>473.00000000000006</v>
      </c>
      <c r="D28" s="8"/>
      <c r="E28" s="8">
        <v>8800000</v>
      </c>
      <c r="F28" s="10">
        <f t="shared" si="0"/>
        <v>20465.116279069767</v>
      </c>
      <c r="G28" s="10">
        <f>E28/C28</f>
        <v>18604.651162790695</v>
      </c>
      <c r="H28" s="10" t="e">
        <f>E28/#REF!</f>
        <v>#REF!</v>
      </c>
      <c r="I28" s="8">
        <f>C28/B28</f>
        <v>1.1000000000000001</v>
      </c>
      <c r="J28" s="15"/>
    </row>
    <row r="29" spans="1:14" x14ac:dyDescent="0.25">
      <c r="B29" s="9"/>
      <c r="C29" s="8"/>
      <c r="D29" s="8"/>
      <c r="E29" s="8"/>
      <c r="F29" s="10" t="e">
        <f t="shared" si="0"/>
        <v>#DIV/0!</v>
      </c>
      <c r="G29" s="10" t="e">
        <f t="shared" ref="G29:G30" si="1">E29/C29</f>
        <v>#DIV/0!</v>
      </c>
      <c r="H29" s="10" t="e">
        <f>E29/#REF!</f>
        <v>#REF!</v>
      </c>
      <c r="I29" s="8" t="e">
        <f>C29/B29</f>
        <v>#DIV/0!</v>
      </c>
    </row>
    <row r="30" spans="1:14" x14ac:dyDescent="0.25">
      <c r="B30" s="9"/>
      <c r="C30" s="8"/>
      <c r="D30" s="8"/>
      <c r="E30" s="8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2:11" x14ac:dyDescent="0.25">
      <c r="B33" s="61" t="s">
        <v>15</v>
      </c>
      <c r="C33" s="62" t="s">
        <v>20</v>
      </c>
      <c r="D33" s="62" t="s">
        <v>25</v>
      </c>
      <c r="E33" s="62" t="s">
        <v>11</v>
      </c>
      <c r="F33" s="62" t="s">
        <v>17</v>
      </c>
      <c r="G33" s="62" t="s">
        <v>18</v>
      </c>
      <c r="H33" s="47"/>
      <c r="I33" s="47"/>
    </row>
    <row r="34" spans="2:11" x14ac:dyDescent="0.25">
      <c r="B34" s="61">
        <f>610+28+19</f>
        <v>657</v>
      </c>
      <c r="C34" s="62"/>
      <c r="D34" s="62"/>
      <c r="E34" s="62">
        <v>11848309</v>
      </c>
      <c r="F34" s="62">
        <f>E34/B34</f>
        <v>18033.955859969559</v>
      </c>
      <c r="G34" s="62" t="e">
        <f>E34/C34</f>
        <v>#DIV/0!</v>
      </c>
      <c r="H34" s="41">
        <f>B15/F34</f>
        <v>1.1644699678241004</v>
      </c>
      <c r="I34" s="63"/>
      <c r="J34" s="6"/>
    </row>
    <row r="35" spans="2:11" x14ac:dyDescent="0.25">
      <c r="B35" s="61">
        <f>612+28+19</f>
        <v>659</v>
      </c>
      <c r="C35" s="62"/>
      <c r="D35" s="62"/>
      <c r="E35" s="62">
        <v>12489094</v>
      </c>
      <c r="F35" s="62">
        <f>E35/B35</f>
        <v>18951.584218512897</v>
      </c>
      <c r="G35" s="62" t="e">
        <f>E35/C35</f>
        <v>#DIV/0!</v>
      </c>
      <c r="H35" s="41">
        <f>B15/F35</f>
        <v>1.1080867835569179</v>
      </c>
      <c r="I35" s="47"/>
    </row>
    <row r="36" spans="2:11" x14ac:dyDescent="0.25">
      <c r="B36" s="61">
        <v>488</v>
      </c>
      <c r="C36" s="62"/>
      <c r="D36" s="62"/>
      <c r="E36" s="62">
        <v>8455826</v>
      </c>
      <c r="F36" s="62">
        <f>E36/B36</f>
        <v>17327.512295081968</v>
      </c>
      <c r="G36" s="62" t="e">
        <f>E36/C36</f>
        <v>#DIV/0!</v>
      </c>
      <c r="H36" s="41">
        <f>B15/F36</f>
        <v>1.2119454681304938</v>
      </c>
      <c r="I36" s="47"/>
    </row>
    <row r="37" spans="2:11" x14ac:dyDescent="0.25">
      <c r="B37" s="62"/>
      <c r="C37" s="62"/>
      <c r="D37" s="62"/>
      <c r="E37" s="62"/>
      <c r="F37" s="62"/>
      <c r="G37" s="62"/>
      <c r="H37" s="41"/>
      <c r="I37" s="47"/>
      <c r="K37" s="6"/>
    </row>
    <row r="38" spans="2:11" x14ac:dyDescent="0.25">
      <c r="B38" s="62"/>
      <c r="C38" s="62"/>
      <c r="D38" s="62"/>
      <c r="E38" s="62"/>
      <c r="F38" s="62"/>
      <c r="G38" s="62"/>
      <c r="H38" s="62"/>
      <c r="I38" s="47"/>
    </row>
    <row r="39" spans="2:11" ht="15.75" x14ac:dyDescent="0.25">
      <c r="B39" s="64"/>
      <c r="C39" s="62"/>
      <c r="D39" s="62"/>
      <c r="E39" s="62"/>
      <c r="F39" s="62"/>
      <c r="G39" s="62"/>
      <c r="H39" s="62"/>
      <c r="I39" s="47"/>
    </row>
    <row r="40" spans="2:11" ht="15.75" x14ac:dyDescent="0.25">
      <c r="B40" s="65"/>
      <c r="C40" s="61"/>
      <c r="D40" s="62"/>
      <c r="E40" s="62"/>
      <c r="F40" s="62"/>
      <c r="G40" s="62"/>
      <c r="H40" s="62"/>
      <c r="I40" s="47"/>
    </row>
    <row r="41" spans="2:11" ht="15.75" x14ac:dyDescent="0.25">
      <c r="B41" s="38"/>
      <c r="C41" s="9"/>
      <c r="D41" s="8"/>
      <c r="E41" s="8"/>
      <c r="F41" s="8"/>
      <c r="G41" s="8"/>
      <c r="H41" s="8"/>
    </row>
    <row r="42" spans="2:11" ht="15.75" x14ac:dyDescent="0.25">
      <c r="B42" s="22"/>
      <c r="C42" s="7"/>
      <c r="D42" s="40"/>
    </row>
    <row r="43" spans="2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W1"/>
  <sheetViews>
    <sheetView topLeftCell="H1" workbookViewId="0">
      <selection activeCell="U1" sqref="U1"/>
    </sheetView>
  </sheetViews>
  <sheetFormatPr defaultRowHeight="15" x14ac:dyDescent="0.25"/>
  <sheetData>
    <row r="1" spans="23:23" x14ac:dyDescent="0.25">
      <c r="W1" s="5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25" sqref="O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2025-02-06T05:38:32Z</dcterms:modified>
</cp:coreProperties>
</file>