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5AF0A8AD-892A-4B07-98C1-5FA4FE33407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19" i="4" l="1"/>
  <c r="F3" i="4" l="1"/>
  <c r="C12" i="4" l="1"/>
  <c r="G3" i="4" l="1"/>
  <c r="C21" i="4" l="1"/>
  <c r="U34" i="4" l="1"/>
  <c r="C14" i="4" l="1"/>
  <c r="C6" i="4"/>
  <c r="C15" i="4" l="1"/>
  <c r="D6" i="4"/>
  <c r="C17" i="4"/>
  <c r="C23" i="4" s="1"/>
  <c r="E23" i="4" l="1"/>
  <c r="E25" i="4" s="1"/>
  <c r="E26" i="4" s="1"/>
  <c r="F23" i="4"/>
  <c r="F24" i="4" s="1"/>
  <c r="C26" i="4" s="1"/>
  <c r="E28" i="4" l="1"/>
  <c r="C25" i="4" s="1"/>
  <c r="C28" i="4" l="1"/>
  <c r="C32" i="4" s="1"/>
  <c r="C33" i="4" l="1"/>
</calcChain>
</file>

<file path=xl/sharedStrings.xml><?xml version="1.0" encoding="utf-8"?>
<sst xmlns="http://schemas.openxmlformats.org/spreadsheetml/2006/main" count="42" uniqueCount="42">
  <si>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</si>
  <si>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</si>
  <si>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</si>
  <si>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</si>
  <si>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</si>
  <si>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</si>
  <si>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</si>
  <si>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</si>
  <si>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</si>
  <si>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</si>
  <si>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</si>
  <si>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</si>
  <si>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</si>
  <si>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</si>
  <si>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</si>
  <si>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</si>
  <si>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</si>
  <si>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</si>
  <si>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</si>
  <si>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</si>
  <si>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</si>
  <si>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</si>
  <si>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</si>
  <si>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</si>
  <si>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</si>
  <si>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</si>
  <si>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</si>
  <si>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</si>
  <si>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</si>
  <si>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</si>
  <si>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site infor</t>
  </si>
  <si>
    <t>ca</t>
  </si>
  <si>
    <t>bua</t>
  </si>
  <si>
    <t>Cost Inflation Index - 2001</t>
  </si>
  <si>
    <t>stamp duty - 6%</t>
  </si>
  <si>
    <t>Mr. Niranjan N. Dattani &amp; Ors.</t>
  </si>
  <si>
    <t xml:space="preserve">{(100-10) x4}/70.00 </t>
  </si>
  <si>
    <t>21-A</t>
  </si>
  <si>
    <t>7.5 to 10 lakhs</t>
  </si>
  <si>
    <t>whicever is less</t>
  </si>
  <si>
    <t>agreement - 27.12.2024</t>
  </si>
  <si>
    <t>Cost Inflation Index -  2024-2025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</si>
</sst>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4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0" fillId="5" borderId="2" xfId="0" applyFill="1" applyBorder="1" applyAlignment="1">
      <alignment horizontal="center" vertical="top"/>
    </xf>
    <xf numFmtId="0" fontId="7" fillId="8" borderId="3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4" xfId="2" applyFont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2" fontId="5" fillId="3" borderId="2" xfId="0" applyNumberFormat="1" applyFont="1" applyFill="1" applyBorder="1"/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116187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590550</xdr:colOff>
      <xdr:row>1</xdr:row>
      <xdr:rowOff>129003</xdr:rowOff>
    </xdr:from>
    <xdr:to>
      <xdr:col>26</xdr:col>
      <xdr:colOff>571500</xdr:colOff>
      <xdr:row>23</xdr:row>
      <xdr:rowOff>180974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D1CEBC-D368-4244-A108-0B1BA8BB5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0" y="319503"/>
          <a:ext cx="8515350" cy="4242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12</xdr:col>
      <xdr:colOff>504825</xdr:colOff>
      <xdr:row>46</xdr:row>
      <xdr:rowOff>48828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792F8C-7E0E-4A16-8402-6C0640632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0"/>
          <a:ext cx="7820025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382082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E53BB1-C8D3-4481-ACA5-7FA78437D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54432" cy="7668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tabSelected="1" zoomScaleNormal="100" workbookViewId="0">
      <selection activeCell="E30" sqref="D30:E30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49" t="s">
        <v>35</v>
      </c>
      <c r="B1" s="50"/>
      <c r="C1" s="51"/>
    </row>
    <row r="2" spans="1:12" ht="15" customHeight="1" x14ac:dyDescent="0.3">
      <c r="A2" s="52" t="s">
        <v>9</v>
      </c>
      <c r="B2" s="53"/>
      <c r="C2" s="24">
        <v>2001</v>
      </c>
      <c r="E2" t="s">
        <v>31</v>
      </c>
      <c r="F2" s="23">
        <v>119.5</v>
      </c>
    </row>
    <row r="3" spans="1:12" x14ac:dyDescent="0.25">
      <c r="A3" s="25"/>
      <c r="B3" s="25"/>
      <c r="C3" s="25"/>
      <c r="E3" t="s">
        <v>32</v>
      </c>
      <c r="F3">
        <f>ROUND(F2*1.2,2)</f>
        <v>143.4</v>
      </c>
      <c r="G3">
        <f>F2-F3</f>
        <v>-23.900000000000006</v>
      </c>
      <c r="L3" s="3"/>
    </row>
    <row r="4" spans="1:12" x14ac:dyDescent="0.25">
      <c r="A4" s="25" t="s">
        <v>10</v>
      </c>
      <c r="B4" s="25"/>
      <c r="C4" s="25">
        <v>2001</v>
      </c>
      <c r="G4" s="58" t="s">
        <v>14</v>
      </c>
      <c r="H4" s="59"/>
      <c r="K4" s="57"/>
      <c r="L4" s="57"/>
    </row>
    <row r="5" spans="1:12" x14ac:dyDescent="0.25">
      <c r="A5" s="25" t="s">
        <v>0</v>
      </c>
      <c r="B5" s="25"/>
      <c r="C5" s="25">
        <v>1997</v>
      </c>
      <c r="D5" t="s">
        <v>30</v>
      </c>
      <c r="G5" s="15" t="s">
        <v>26</v>
      </c>
      <c r="H5" s="16">
        <v>58</v>
      </c>
      <c r="J5" s="10"/>
    </row>
    <row r="6" spans="1:12" x14ac:dyDescent="0.25">
      <c r="A6" s="25" t="s">
        <v>1</v>
      </c>
      <c r="B6" s="26"/>
      <c r="C6" s="25">
        <f>C4-C5</f>
        <v>4</v>
      </c>
      <c r="D6">
        <f>70-C6</f>
        <v>66</v>
      </c>
      <c r="G6" s="15" t="s">
        <v>27</v>
      </c>
      <c r="H6" s="18" t="s">
        <v>37</v>
      </c>
    </row>
    <row r="7" spans="1:12" x14ac:dyDescent="0.25">
      <c r="A7" s="54" t="s">
        <v>15</v>
      </c>
      <c r="B7" s="26" t="s">
        <v>11</v>
      </c>
      <c r="C7" s="26" t="s">
        <v>12</v>
      </c>
      <c r="G7" s="15" t="s">
        <v>28</v>
      </c>
      <c r="H7" s="17">
        <v>17100</v>
      </c>
      <c r="I7" s="2"/>
    </row>
    <row r="8" spans="1:12" ht="15.75" customHeight="1" x14ac:dyDescent="0.25">
      <c r="A8" s="55"/>
      <c r="B8" s="26"/>
      <c r="C8" s="27">
        <v>46.62</v>
      </c>
      <c r="F8" s="1"/>
      <c r="G8" s="13"/>
      <c r="H8" s="14"/>
      <c r="I8" s="2"/>
    </row>
    <row r="9" spans="1:12" ht="33.75" customHeight="1" x14ac:dyDescent="0.25">
      <c r="A9" s="48"/>
      <c r="B9" s="26"/>
      <c r="C9" s="26"/>
      <c r="G9" s="9" t="s">
        <v>19</v>
      </c>
      <c r="H9" s="2"/>
      <c r="K9" s="1"/>
    </row>
    <row r="10" spans="1:12" x14ac:dyDescent="0.25">
      <c r="A10" s="28" t="s">
        <v>18</v>
      </c>
      <c r="B10" s="29"/>
      <c r="C10" s="30">
        <v>5500</v>
      </c>
      <c r="D10" t="s">
        <v>23</v>
      </c>
      <c r="I10" s="2"/>
    </row>
    <row r="11" spans="1:12" x14ac:dyDescent="0.25">
      <c r="A11" s="28"/>
      <c r="B11" s="29"/>
      <c r="C11" s="29"/>
      <c r="D11" t="s">
        <v>24</v>
      </c>
    </row>
    <row r="12" spans="1:12" x14ac:dyDescent="0.25">
      <c r="A12" s="29" t="s">
        <v>16</v>
      </c>
      <c r="B12" s="29"/>
      <c r="C12" s="30">
        <f>ROUND(C8*C10,0)</f>
        <v>256410</v>
      </c>
      <c r="D12" s="2" t="s">
        <v>25</v>
      </c>
      <c r="I12" s="4"/>
      <c r="J12" s="4"/>
      <c r="K12" s="4"/>
    </row>
    <row r="13" spans="1:12" x14ac:dyDescent="0.25">
      <c r="A13" s="29"/>
      <c r="B13" s="29"/>
      <c r="C13" s="30"/>
      <c r="D13" t="s">
        <v>29</v>
      </c>
      <c r="F13" s="6"/>
      <c r="G13" s="6"/>
      <c r="H13" s="6"/>
      <c r="I13" s="4"/>
      <c r="J13" s="4"/>
      <c r="K13" s="4"/>
    </row>
    <row r="14" spans="1:12" x14ac:dyDescent="0.25">
      <c r="A14" s="29" t="s">
        <v>2</v>
      </c>
      <c r="B14" s="29"/>
      <c r="C14" s="29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1" t="s">
        <v>36</v>
      </c>
      <c r="B15" s="29"/>
      <c r="C15" s="63">
        <f>C14*C6/70</f>
        <v>5.1428571428571432</v>
      </c>
      <c r="F15" s="6"/>
      <c r="G15" s="6"/>
      <c r="H15" s="7"/>
      <c r="I15" s="4"/>
      <c r="J15" s="4"/>
      <c r="K15" s="4"/>
    </row>
    <row r="16" spans="1:12" x14ac:dyDescent="0.25">
      <c r="A16" s="29"/>
      <c r="B16" s="29"/>
      <c r="C16" s="32">
        <v>0</v>
      </c>
      <c r="G16" s="6"/>
      <c r="H16" s="5"/>
      <c r="I16" s="56"/>
      <c r="J16" s="56"/>
      <c r="K16" s="56"/>
    </row>
    <row r="17" spans="1:11" x14ac:dyDescent="0.25">
      <c r="A17" s="25" t="s">
        <v>3</v>
      </c>
      <c r="B17" s="25"/>
      <c r="C17" s="33">
        <f>ROUND(C12*C16,0)</f>
        <v>0</v>
      </c>
      <c r="D17" s="2"/>
      <c r="E17" s="2"/>
    </row>
    <row r="18" spans="1:11" x14ac:dyDescent="0.25">
      <c r="A18" s="34" t="s">
        <v>13</v>
      </c>
      <c r="B18" s="34"/>
      <c r="C18" s="34"/>
      <c r="E18" s="1"/>
    </row>
    <row r="19" spans="1:11" x14ac:dyDescent="0.25">
      <c r="A19" s="35" t="s">
        <v>17</v>
      </c>
      <c r="B19" s="35"/>
      <c r="C19" s="36">
        <f>H7</f>
        <v>17100</v>
      </c>
    </row>
    <row r="20" spans="1:11" x14ac:dyDescent="0.25">
      <c r="A20" s="37"/>
      <c r="B20" s="37"/>
      <c r="C20" s="37"/>
    </row>
    <row r="21" spans="1:11" x14ac:dyDescent="0.25">
      <c r="A21" s="38" t="s">
        <v>20</v>
      </c>
      <c r="B21" s="38"/>
      <c r="C21" s="39">
        <f>ROUND(C19*C8,0)</f>
        <v>797202</v>
      </c>
    </row>
    <row r="22" spans="1:11" x14ac:dyDescent="0.25">
      <c r="A22" s="40"/>
      <c r="B22" s="40"/>
      <c r="C22" s="41"/>
      <c r="E22" t="s">
        <v>21</v>
      </c>
      <c r="F22" t="s">
        <v>22</v>
      </c>
    </row>
    <row r="23" spans="1:11" x14ac:dyDescent="0.25">
      <c r="A23" s="42" t="s">
        <v>4</v>
      </c>
      <c r="B23" s="42"/>
      <c r="C23" s="43">
        <f>C21-C17</f>
        <v>797202</v>
      </c>
      <c r="E23" s="2">
        <f>C23</f>
        <v>797202</v>
      </c>
      <c r="F23" s="2">
        <f>C23</f>
        <v>797202</v>
      </c>
      <c r="G23" s="1"/>
    </row>
    <row r="24" spans="1:11" x14ac:dyDescent="0.25">
      <c r="A24" s="40"/>
      <c r="B24" s="40"/>
      <c r="C24" s="40"/>
      <c r="D24" t="s">
        <v>38</v>
      </c>
      <c r="E24" s="2">
        <v>775000</v>
      </c>
      <c r="F24" s="12">
        <f>ROUND(F23*1%,0)</f>
        <v>7972</v>
      </c>
      <c r="G24" s="2"/>
    </row>
    <row r="25" spans="1:11" x14ac:dyDescent="0.25">
      <c r="A25" s="29" t="s">
        <v>5</v>
      </c>
      <c r="B25" s="29"/>
      <c r="C25" s="44">
        <f>E28</f>
        <v>26570</v>
      </c>
      <c r="E25" s="2">
        <f>MROUND(E23-E24,500)</f>
        <v>22000</v>
      </c>
      <c r="F25">
        <v>20000</v>
      </c>
      <c r="G25" t="s">
        <v>39</v>
      </c>
    </row>
    <row r="26" spans="1:11" x14ac:dyDescent="0.25">
      <c r="A26" s="29" t="s">
        <v>6</v>
      </c>
      <c r="B26" s="29"/>
      <c r="C26" s="44">
        <f>F24</f>
        <v>7972</v>
      </c>
      <c r="D26" t="s">
        <v>34</v>
      </c>
      <c r="E26" s="2">
        <f>E25*6%</f>
        <v>1320</v>
      </c>
      <c r="G26" s="1"/>
      <c r="K26" s="1"/>
    </row>
    <row r="27" spans="1:11" x14ac:dyDescent="0.25">
      <c r="A27" s="29"/>
      <c r="B27" s="29"/>
      <c r="C27" s="29"/>
      <c r="E27" s="1">
        <v>25250</v>
      </c>
      <c r="J27" s="8"/>
      <c r="K27" s="8"/>
    </row>
    <row r="28" spans="1:11" x14ac:dyDescent="0.25">
      <c r="A28" s="45" t="s">
        <v>7</v>
      </c>
      <c r="B28" s="45"/>
      <c r="C28" s="46">
        <f>ROUND(C26+C25+C23,0)</f>
        <v>831744</v>
      </c>
      <c r="E28" s="11">
        <f>E26+E27</f>
        <v>26570</v>
      </c>
      <c r="J28" s="8"/>
    </row>
    <row r="29" spans="1:11" x14ac:dyDescent="0.25">
      <c r="A29" s="47" t="s">
        <v>33</v>
      </c>
      <c r="B29" s="29"/>
      <c r="C29" s="30">
        <v>100</v>
      </c>
      <c r="E29" s="2"/>
      <c r="J29" s="8"/>
    </row>
    <row r="30" spans="1:11" x14ac:dyDescent="0.25">
      <c r="A30" s="29" t="s">
        <v>41</v>
      </c>
      <c r="B30" s="29"/>
      <c r="C30" s="30">
        <v>363</v>
      </c>
      <c r="J30" s="1"/>
    </row>
    <row r="31" spans="1:11" x14ac:dyDescent="0.25">
      <c r="A31" s="29" t="s">
        <v>40</v>
      </c>
      <c r="B31" s="29"/>
      <c r="C31" s="30"/>
      <c r="J31" s="8"/>
    </row>
    <row r="32" spans="1:11" x14ac:dyDescent="0.25">
      <c r="A32" s="29" t="s">
        <v>8</v>
      </c>
      <c r="B32" s="29"/>
      <c r="C32" s="30">
        <f>C28*C30/C29</f>
        <v>3019230.72</v>
      </c>
      <c r="E32" s="2"/>
      <c r="J32" s="2"/>
    </row>
    <row r="33" spans="1:21" x14ac:dyDescent="0.25">
      <c r="A33" s="45"/>
      <c r="B33" s="45"/>
      <c r="C33" s="46">
        <f>ROUND(C32,0)</f>
        <v>3019231</v>
      </c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3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6" workbookViewId="0">
      <selection activeCell="B2" sqref="B2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/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60"/>
      <c r="L59" s="61"/>
      <c r="M59" s="62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2025-02-07T05:23:16Z</dcterms:modified>
</cp:coreProperties>
</file>