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Private\"/>
    </mc:Choice>
  </mc:AlternateContent>
  <xr:revisionPtr revIDLastSave="0" documentId="13_ncr:1_{F63B2ED6-DD8C-4DB5-8A39-90C9A11461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V28" i="4" l="1"/>
  <c r="V23" i="4"/>
  <c r="V22" i="4"/>
  <c r="V9" i="4"/>
  <c r="Y17" i="4"/>
  <c r="C16" i="4" l="1"/>
  <c r="C4" i="4"/>
  <c r="C5" i="4"/>
  <c r="C6" i="4"/>
  <c r="C7" i="4"/>
  <c r="C8" i="4"/>
  <c r="C9" i="4"/>
  <c r="C10" i="4"/>
  <c r="C11" i="4"/>
  <c r="C12" i="4"/>
  <c r="C13" i="4"/>
  <c r="C14" i="4"/>
  <c r="P12" i="4" l="1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Q3" i="4"/>
  <c r="P21" i="4"/>
  <c r="Q21" i="4" s="1"/>
  <c r="P20" i="4"/>
  <c r="Q20" i="4" s="1"/>
  <c r="Q19" i="4"/>
  <c r="P19" i="4"/>
  <c r="P18" i="4"/>
  <c r="Q18" i="4" s="1"/>
  <c r="Q17" i="4"/>
  <c r="P17" i="4"/>
  <c r="Q16" i="4"/>
  <c r="P22" i="4" l="1"/>
  <c r="Q22" i="4" s="1"/>
  <c r="P23" i="4" l="1"/>
  <c r="Q23" i="4" s="1"/>
  <c r="P13" i="4" l="1"/>
  <c r="Q13" i="4" s="1"/>
  <c r="Q24" i="4"/>
  <c r="P24" i="4"/>
  <c r="V26" i="4" l="1"/>
  <c r="V8" i="4"/>
  <c r="V7" i="4"/>
  <c r="V16" i="4" s="1"/>
  <c r="V10" i="4" l="1"/>
  <c r="V12" i="4"/>
  <c r="V13" i="4" l="1"/>
  <c r="V14" i="4" s="1"/>
  <c r="V15" i="4" s="1"/>
  <c r="V18" i="4" s="1"/>
  <c r="A6" i="4"/>
  <c r="B6" i="4"/>
  <c r="E6" i="4"/>
  <c r="I6" i="4"/>
  <c r="J6" i="4"/>
  <c r="G6" i="4" l="1"/>
  <c r="D6" i="4"/>
  <c r="H6" i="4" s="1"/>
  <c r="F6" i="4"/>
  <c r="V24" i="4" l="1"/>
  <c r="Y23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D16" i="4" l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D14" i="4" s="1"/>
  <c r="A14" i="4"/>
  <c r="J13" i="4"/>
  <c r="I13" i="4"/>
  <c r="E13" i="4"/>
  <c r="B13" i="4"/>
  <c r="A13" i="4"/>
  <c r="E55" i="17"/>
  <c r="E56" i="17"/>
  <c r="H14" i="4" l="1"/>
  <c r="G14" i="4"/>
  <c r="D13" i="4"/>
  <c r="H13" i="4" s="1"/>
  <c r="G13" i="4"/>
  <c r="F13" i="4"/>
  <c r="F14" i="4"/>
  <c r="B12" i="4" l="1"/>
  <c r="D12" i="4" s="1"/>
  <c r="J12" i="4"/>
  <c r="I12" i="4"/>
  <c r="E12" i="4"/>
  <c r="A12" i="4"/>
  <c r="B11" i="4"/>
  <c r="J11" i="4"/>
  <c r="I11" i="4"/>
  <c r="E11" i="4"/>
  <c r="A11" i="4"/>
  <c r="B10" i="4"/>
  <c r="J10" i="4"/>
  <c r="I10" i="4"/>
  <c r="E10" i="4"/>
  <c r="A10" i="4"/>
  <c r="B9" i="4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D8" i="4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J5" i="4"/>
  <c r="I5" i="4"/>
  <c r="E5" i="4"/>
  <c r="A5" i="4"/>
  <c r="B4" i="4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D7" i="4" l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<sst xmlns="http://schemas.openxmlformats.org/spreadsheetml/2006/main" count="45" uniqueCount="42">
  <si>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</si>
  <si>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</si>
  <si>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</si>
  <si>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</si>
  <si>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</si>
  <si>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</si>
  <si>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</si>
  <si>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</si>
  <si>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</si>
  <si>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</si>
  <si>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</si>
  <si>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</si>
  <si>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</si>
  <si>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</si>
  <si>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</si>
  <si>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</si>
  <si>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</si>
  <si>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</si>
  <si>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</si>
  <si>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</si>
  <si>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</si>
  <si>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</si>
  <si>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</si>
  <si>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</si>
  <si>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</si>
  <si>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</si>
  <si>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</si>
  <si>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</si>
  <si>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</si>
  <si>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</si>
  <si>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</si>
  <si>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</si>
  <si>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</si>
  <si>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</si>
  <si>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</si>
  <si>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As per O.C</t>
  </si>
  <si>
    <t>1170.87 sq.ft</t>
  </si>
  <si>
    <t>as per maintanence</t>
  </si>
  <si>
    <t>Bua  Area -Flat No.153</t>
  </si>
  <si>
    <t>rate on BUA</t>
  </si>
  <si>
    <t>Residential Flat No. 153, 15th Floor, Heera Panna Building, Bhulabhai Desai Road, Mumbai, 400026, State - Maharashtra, India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</si>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</sst>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/>
    <xf numFmtId="2" fontId="11" fillId="0" borderId="0" xfId="0" applyNumberFormat="1" applyFont="1"/>
    <xf numFmtId="43" fontId="1" fillId="0" borderId="0" xfId="1" applyFont="1"/>
    <xf numFmtId="2" fontId="0" fillId="0" borderId="6" xfId="0" applyNumberFormat="1" applyBorder="1"/>
    <xf numFmtId="43" fontId="6" fillId="0" borderId="0" xfId="1" applyFont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Alignment="1">
      <alignment wrapText="1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/>
    <xf numFmtId="10" fontId="6" fillId="0" borderId="0" xfId="0" applyNumberFormat="1" applyFont="1"/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0" fontId="12" fillId="0" borderId="0" xfId="0" applyFont="1"/>
    <xf numFmtId="0" fontId="8" fillId="0" borderId="0" xfId="0" applyFont="1" applyAlignment="1">
      <alignment horizontal="right"/>
    </xf>
    <xf numFmtId="2" fontId="1" fillId="0" borderId="0" xfId="0" applyNumberFormat="1" applyFont="1"/>
    <xf numFmtId="2" fontId="6" fillId="0" borderId="0" xfId="0" applyNumberFormat="1" applyFont="1"/>
    <xf numFmtId="10" fontId="6" fillId="0" borderId="4" xfId="0" applyNumberFormat="1" applyFont="1" applyBorder="1"/>
    <xf numFmtId="43" fontId="6" fillId="0" borderId="0" xfId="0" applyNumberFormat="1" applyFont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3" borderId="3" xfId="0" applyFont="1" applyFill="1" applyBorder="1"/>
    <xf numFmtId="0" fontId="7" fillId="3" borderId="0" xfId="0" applyFont="1" applyFill="1"/>
    <xf numFmtId="2" fontId="6" fillId="3" borderId="0" xfId="1" applyNumberFormat="1" applyFont="1" applyFill="1" applyBorder="1"/>
    <xf numFmtId="0" fontId="7" fillId="3" borderId="3" xfId="0" applyFont="1" applyFill="1" applyBorder="1"/>
    <xf numFmtId="0" fontId="0" fillId="3" borderId="0" xfId="0" applyFill="1"/>
    <xf numFmtId="43" fontId="2" fillId="3" borderId="0" xfId="1" applyFont="1" applyFill="1"/>
    <xf numFmtId="0" fontId="15" fillId="0" borderId="8" xfId="0" applyFont="1" applyBorder="1"/>
    <xf numFmtId="43" fontId="15" fillId="0" borderId="1" xfId="1" applyFont="1" applyFill="1" applyBorder="1"/>
    <xf numFmtId="2" fontId="16" fillId="0" borderId="1" xfId="1" applyNumberFormat="1" applyFont="1" applyFill="1" applyBorder="1"/>
    <xf numFmtId="0" fontId="15" fillId="0" borderId="3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2" fontId="16" fillId="0" borderId="0" xfId="1" applyNumberFormat="1" applyFont="1" applyFill="1" applyBorder="1"/>
    <xf numFmtId="0" fontId="15" fillId="0" borderId="3" xfId="0" applyFont="1" applyBorder="1"/>
    <xf numFmtId="43" fontId="15" fillId="0" borderId="0" xfId="1" applyFont="1" applyFill="1" applyBorder="1"/>
    <xf numFmtId="0" fontId="15" fillId="0" borderId="0" xfId="0" applyFont="1"/>
    <xf numFmtId="2" fontId="16" fillId="0" borderId="0" xfId="0" applyNumberFormat="1" applyFont="1"/>
    <xf numFmtId="0" fontId="15" fillId="0" borderId="3" xfId="0" applyFont="1" applyBorder="1" applyAlignment="1">
      <alignment wrapText="1"/>
    </xf>
    <xf numFmtId="9" fontId="15" fillId="0" borderId="0" xfId="0" applyNumberFormat="1" applyFont="1"/>
    <xf numFmtId="43" fontId="16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103266</xdr:colOff>
      <xdr:row>31</xdr:row>
      <xdr:rowOff>10582</xdr:rowOff>
    </xdr:from>
    <xdr:to>
      <xdr:col>16</xdr:col>
      <xdr:colOff>963083</xdr:colOff>
      <xdr:row>56</xdr:row>
      <xdr:rowOff>190197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4D21A-7F4A-413D-A63C-470CB8F93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016" y="8022165"/>
          <a:ext cx="10300150" cy="4942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130876</xdr:colOff>
      <xdr:row>35</xdr:row>
      <xdr:rowOff>70753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58071D-F12A-428F-91F8-90B6CC4EA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20376" cy="646837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18</xdr:col>
      <xdr:colOff>548532</xdr:colOff>
      <xdr:row>42</xdr:row>
      <xdr:rowOff>147149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E74A00-AD39-4431-AE44-69F8B4E9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88" y="0"/>
          <a:ext cx="6049219" cy="7878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13</xdr:col>
      <xdr:colOff>601236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0691C-8FC5-4DC6-BF1A-AEFF4D0F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8316486" cy="846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N16" zoomScale="130" zoomScaleNormal="130" workbookViewId="0">
      <selection activeCell="W13" sqref="W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3" customWidth="1"/>
    <col min="17" max="17" width="15.5703125" style="23" customWidth="1"/>
    <col min="18" max="18" width="15.42578125" customWidth="1"/>
    <col min="19" max="19" width="5.28515625" customWidth="1"/>
    <col min="20" max="20" width="27.42578125" customWidth="1"/>
    <col min="22" max="22" width="19" style="23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32</v>
      </c>
      <c r="D1" s="3" t="s">
        <v>9</v>
      </c>
      <c r="E1" s="3" t="s">
        <v>1</v>
      </c>
      <c r="F1" s="7" t="s">
        <v>8</v>
      </c>
      <c r="G1" s="7" t="s">
        <v>31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2" t="s">
        <v>5</v>
      </c>
      <c r="Q1" s="22" t="s">
        <v>6</v>
      </c>
      <c r="R1" s="1" t="s">
        <v>1</v>
      </c>
      <c r="V1" s="31"/>
    </row>
    <row r="2" spans="1:26" s="1" customFormat="1" ht="44.25" customHeight="1" x14ac:dyDescent="0.25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1"/>
      <c r="T2" s="53" t="s">
        <v>40</v>
      </c>
      <c r="U2" s="53"/>
      <c r="V2" s="53"/>
      <c r="W2" s="53"/>
      <c r="X2" s="53"/>
      <c r="Y2" s="53"/>
    </row>
    <row r="3" spans="1:26" x14ac:dyDescent="0.25">
      <c r="A3" s="4">
        <f t="shared" ref="A3:A6" si="0">N3</f>
        <v>0</v>
      </c>
      <c r="B3" s="4">
        <f t="shared" ref="B3:B6" si="1">Q3</f>
        <v>770.83333333333337</v>
      </c>
      <c r="C3" s="4">
        <f>B3*1.2</f>
        <v>925</v>
      </c>
      <c r="D3" s="4">
        <f t="shared" ref="D3:D6" si="2">C3*1.2</f>
        <v>1110</v>
      </c>
      <c r="E3" s="5">
        <f t="shared" ref="E3:E6" si="3">R3</f>
        <v>65000000</v>
      </c>
      <c r="F3" s="4">
        <f t="shared" ref="F3:F6" si="4">ROUND((E3/B3),0)</f>
        <v>84324</v>
      </c>
      <c r="G3" s="4">
        <f t="shared" ref="G3:G6" si="5">ROUND((E3/C3),0)</f>
        <v>70270</v>
      </c>
      <c r="H3" s="4">
        <f t="shared" ref="H3:H6" si="6">ROUND((E3/D3),0)</f>
        <v>58559</v>
      </c>
      <c r="I3" s="4" t="e">
        <f>#REF!</f>
        <v>#REF!</v>
      </c>
      <c r="J3" s="4" t="e">
        <f>#REF!</f>
        <v>#REF!</v>
      </c>
      <c r="O3">
        <v>0</v>
      </c>
      <c r="P3" s="23">
        <v>925</v>
      </c>
      <c r="Q3" s="23">
        <f t="shared" ref="Q3:Q12" si="7">P3/1.2</f>
        <v>770.83333333333337</v>
      </c>
      <c r="R3" s="2">
        <v>65000000</v>
      </c>
      <c r="S3" s="2"/>
      <c r="T3" s="52"/>
      <c r="U3" s="52"/>
      <c r="V3" s="52"/>
      <c r="W3" s="52"/>
      <c r="X3" s="52"/>
      <c r="Y3" s="52"/>
    </row>
    <row r="4" spans="1:26" ht="15.75" thickBot="1" x14ac:dyDescent="0.3">
      <c r="A4" s="4">
        <f t="shared" si="0"/>
        <v>0</v>
      </c>
      <c r="B4" s="4">
        <f t="shared" si="1"/>
        <v>0</v>
      </c>
      <c r="C4" s="4">
        <f t="shared" ref="C4:C14" si="8">B4*1.2</f>
        <v>0</v>
      </c>
      <c r="D4" s="4">
        <f t="shared" si="2"/>
        <v>0</v>
      </c>
      <c r="E4" s="5">
        <f t="shared" si="3"/>
        <v>500000000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 t="e">
        <f>#REF!</f>
        <v>#REF!</v>
      </c>
      <c r="J4" s="4" t="e">
        <f>#REF!</f>
        <v>#REF!</v>
      </c>
      <c r="O4">
        <v>0</v>
      </c>
      <c r="P4" s="23">
        <f t="shared" ref="P4:P12" si="9">O4/1.2</f>
        <v>0</v>
      </c>
      <c r="Q4" s="23">
        <f t="shared" si="7"/>
        <v>0</v>
      </c>
      <c r="R4" s="2">
        <v>500000000</v>
      </c>
      <c r="S4" s="2"/>
    </row>
    <row r="5" spans="1:26" ht="19.5" customHeight="1" x14ac:dyDescent="0.25">
      <c r="A5" s="4">
        <f t="shared" si="0"/>
        <v>0</v>
      </c>
      <c r="B5" s="4">
        <f t="shared" si="1"/>
        <v>0</v>
      </c>
      <c r="C5" s="4">
        <f t="shared" si="8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 t="e">
        <f>#REF!</f>
        <v>#REF!</v>
      </c>
      <c r="J5" s="4" t="e">
        <f>#REF!</f>
        <v>#REF!</v>
      </c>
      <c r="O5">
        <v>0</v>
      </c>
      <c r="P5" s="23">
        <f t="shared" si="9"/>
        <v>0</v>
      </c>
      <c r="Q5" s="23">
        <f t="shared" si="7"/>
        <v>0</v>
      </c>
      <c r="R5" s="2">
        <v>0</v>
      </c>
      <c r="S5" s="2"/>
      <c r="T5" s="60" t="s">
        <v>11</v>
      </c>
      <c r="U5" s="61"/>
      <c r="V5" s="62">
        <v>72000</v>
      </c>
      <c r="W5" s="46" t="s">
        <v>39</v>
      </c>
      <c r="X5" s="10"/>
    </row>
    <row r="6" spans="1:26" ht="16.5" customHeight="1" x14ac:dyDescent="0.25">
      <c r="A6" s="4">
        <f t="shared" si="0"/>
        <v>0</v>
      </c>
      <c r="B6" s="4">
        <f t="shared" si="1"/>
        <v>0</v>
      </c>
      <c r="C6" s="4">
        <f t="shared" si="8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 t="e">
        <f>#REF!</f>
        <v>#REF!</v>
      </c>
      <c r="J6" s="4" t="e">
        <f>#REF!</f>
        <v>#REF!</v>
      </c>
      <c r="O6">
        <v>0</v>
      </c>
      <c r="P6" s="23">
        <f t="shared" si="9"/>
        <v>0</v>
      </c>
      <c r="Q6" s="23">
        <f t="shared" si="7"/>
        <v>0</v>
      </c>
      <c r="R6" s="2">
        <v>0</v>
      </c>
      <c r="S6" s="2"/>
      <c r="T6" s="63" t="s">
        <v>12</v>
      </c>
      <c r="U6" s="64"/>
      <c r="V6" s="65">
        <v>2800</v>
      </c>
      <c r="W6" s="11"/>
      <c r="X6" s="10"/>
    </row>
    <row r="7" spans="1:26" ht="15.75" x14ac:dyDescent="0.25">
      <c r="A7" s="4">
        <f t="shared" ref="A7" si="10">N7</f>
        <v>0</v>
      </c>
      <c r="B7" s="4">
        <f t="shared" ref="B7" si="11">Q7</f>
        <v>0</v>
      </c>
      <c r="C7" s="4">
        <f t="shared" si="8"/>
        <v>0</v>
      </c>
      <c r="D7" s="4">
        <f t="shared" ref="D7" si="12">C7*1.2</f>
        <v>0</v>
      </c>
      <c r="E7" s="5">
        <f t="shared" ref="E7" si="13">R7</f>
        <v>0</v>
      </c>
      <c r="F7" s="4" t="e">
        <f t="shared" ref="F7" si="14">ROUND((E7/B7),0)</f>
        <v>#DIV/0!</v>
      </c>
      <c r="G7" s="4" t="e">
        <f t="shared" ref="G7" si="15">ROUND((E7/C7),0)</f>
        <v>#DIV/0!</v>
      </c>
      <c r="H7" s="4" t="e">
        <f t="shared" ref="H7" si="16">ROUND((E7/D7),0)</f>
        <v>#DIV/0!</v>
      </c>
      <c r="I7" s="4" t="e">
        <f>#REF!</f>
        <v>#REF!</v>
      </c>
      <c r="J7" s="4" t="e">
        <f>#REF!</f>
        <v>#REF!</v>
      </c>
      <c r="O7">
        <v>0</v>
      </c>
      <c r="P7" s="23">
        <f t="shared" si="9"/>
        <v>0</v>
      </c>
      <c r="Q7" s="23">
        <f t="shared" si="7"/>
        <v>0</v>
      </c>
      <c r="R7" s="2">
        <v>0</v>
      </c>
      <c r="S7" s="2"/>
      <c r="T7" s="66" t="s">
        <v>13</v>
      </c>
      <c r="U7" s="67"/>
      <c r="V7" s="65">
        <f>V5-V6</f>
        <v>69200</v>
      </c>
      <c r="W7" s="11"/>
      <c r="X7" s="10"/>
    </row>
    <row r="8" spans="1:26" ht="15.75" x14ac:dyDescent="0.25">
      <c r="A8" s="4">
        <f t="shared" ref="A8:A12" si="17">N8</f>
        <v>0</v>
      </c>
      <c r="B8" s="4">
        <f t="shared" ref="B8:B12" si="18">Q8</f>
        <v>0</v>
      </c>
      <c r="C8" s="4">
        <f t="shared" si="8"/>
        <v>0</v>
      </c>
      <c r="D8" s="4">
        <f t="shared" ref="D8:D12" si="19">C8*1.2</f>
        <v>0</v>
      </c>
      <c r="E8" s="5">
        <f t="shared" ref="E8:E12" si="20">R8</f>
        <v>0</v>
      </c>
      <c r="F8" s="4" t="e">
        <f t="shared" ref="F8:F12" si="21">ROUND((E8/B8),0)</f>
        <v>#DIV/0!</v>
      </c>
      <c r="G8" s="4" t="e">
        <f t="shared" ref="G8:G12" si="22">ROUND((E8/C8),0)</f>
        <v>#DIV/0!</v>
      </c>
      <c r="H8" s="4" t="e">
        <f t="shared" ref="H8:H12" si="23">ROUND((E8/D8),0)</f>
        <v>#DIV/0!</v>
      </c>
      <c r="I8" s="4" t="e">
        <f>#REF!</f>
        <v>#REF!</v>
      </c>
      <c r="J8" s="4" t="e">
        <f>#REF!</f>
        <v>#REF!</v>
      </c>
      <c r="O8">
        <v>0</v>
      </c>
      <c r="P8" s="23">
        <f t="shared" si="9"/>
        <v>0</v>
      </c>
      <c r="Q8" s="23">
        <f t="shared" si="7"/>
        <v>0</v>
      </c>
      <c r="R8" s="2">
        <v>0</v>
      </c>
      <c r="S8" s="2"/>
      <c r="T8" s="66" t="s">
        <v>14</v>
      </c>
      <c r="U8" s="67"/>
      <c r="V8" s="65">
        <f>V6</f>
        <v>2800</v>
      </c>
      <c r="W8" s="11"/>
      <c r="X8" s="10"/>
    </row>
    <row r="9" spans="1:26" ht="15.75" x14ac:dyDescent="0.25">
      <c r="A9" s="4">
        <f t="shared" si="17"/>
        <v>0</v>
      </c>
      <c r="B9" s="4">
        <f t="shared" si="18"/>
        <v>0</v>
      </c>
      <c r="C9" s="4">
        <f t="shared" si="8"/>
        <v>0</v>
      </c>
      <c r="D9" s="4">
        <f t="shared" si="19"/>
        <v>0</v>
      </c>
      <c r="E9" s="5">
        <f t="shared" si="20"/>
        <v>0</v>
      </c>
      <c r="F9" s="4" t="e">
        <f t="shared" si="21"/>
        <v>#DIV/0!</v>
      </c>
      <c r="G9" s="4" t="e">
        <f t="shared" si="22"/>
        <v>#DIV/0!</v>
      </c>
      <c r="H9" s="4" t="e">
        <f t="shared" si="23"/>
        <v>#DIV/0!</v>
      </c>
      <c r="I9" s="4" t="e">
        <f>#REF!</f>
        <v>#REF!</v>
      </c>
      <c r="J9" s="4" t="e">
        <f>#REF!</f>
        <v>#REF!</v>
      </c>
      <c r="O9">
        <v>0</v>
      </c>
      <c r="P9" s="23">
        <f t="shared" si="9"/>
        <v>0</v>
      </c>
      <c r="Q9" s="23">
        <f t="shared" si="7"/>
        <v>0</v>
      </c>
      <c r="R9" s="2">
        <v>0</v>
      </c>
      <c r="S9" s="2"/>
      <c r="T9" s="66" t="s">
        <v>15</v>
      </c>
      <c r="U9" s="68"/>
      <c r="V9" s="69">
        <f>W9-W10</f>
        <v>49</v>
      </c>
      <c r="W9" s="13">
        <v>2025</v>
      </c>
      <c r="X9" s="34"/>
    </row>
    <row r="10" spans="1:26" ht="15.75" x14ac:dyDescent="0.25">
      <c r="A10" s="4">
        <f t="shared" si="17"/>
        <v>0</v>
      </c>
      <c r="B10" s="4">
        <f t="shared" si="18"/>
        <v>0</v>
      </c>
      <c r="C10" s="4">
        <f t="shared" si="8"/>
        <v>0</v>
      </c>
      <c r="D10" s="4">
        <f t="shared" si="19"/>
        <v>0</v>
      </c>
      <c r="E10" s="5">
        <f t="shared" si="20"/>
        <v>0</v>
      </c>
      <c r="F10" s="4" t="e">
        <f t="shared" si="21"/>
        <v>#DIV/0!</v>
      </c>
      <c r="G10" s="4" t="e">
        <f t="shared" si="22"/>
        <v>#DIV/0!</v>
      </c>
      <c r="H10" s="4" t="e">
        <f t="shared" si="23"/>
        <v>#DIV/0!</v>
      </c>
      <c r="I10" s="4" t="e">
        <f>#REF!</f>
        <v>#REF!</v>
      </c>
      <c r="J10" s="4" t="e">
        <f>#REF!</f>
        <v>#REF!</v>
      </c>
      <c r="O10">
        <v>0</v>
      </c>
      <c r="P10" s="23">
        <f t="shared" si="9"/>
        <v>0</v>
      </c>
      <c r="Q10" s="23">
        <f t="shared" si="7"/>
        <v>0</v>
      </c>
      <c r="R10" s="2">
        <v>0</v>
      </c>
      <c r="S10" s="2"/>
      <c r="T10" s="66" t="s">
        <v>16</v>
      </c>
      <c r="U10" s="68"/>
      <c r="V10" s="69">
        <f>V11-V9</f>
        <v>11</v>
      </c>
      <c r="W10" s="45">
        <v>1976</v>
      </c>
      <c r="X10" s="34" t="s">
        <v>35</v>
      </c>
      <c r="Y10" s="6"/>
      <c r="Z10" s="6"/>
    </row>
    <row r="11" spans="1:26" ht="15.75" x14ac:dyDescent="0.25">
      <c r="A11" s="4">
        <f t="shared" si="17"/>
        <v>0</v>
      </c>
      <c r="B11" s="4">
        <f t="shared" si="18"/>
        <v>0</v>
      </c>
      <c r="C11" s="4">
        <f t="shared" si="8"/>
        <v>0</v>
      </c>
      <c r="D11" s="4">
        <f t="shared" si="19"/>
        <v>0</v>
      </c>
      <c r="E11" s="5">
        <f t="shared" si="20"/>
        <v>0</v>
      </c>
      <c r="F11" s="4" t="e">
        <f t="shared" si="21"/>
        <v>#DIV/0!</v>
      </c>
      <c r="G11" s="4" t="e">
        <f t="shared" si="22"/>
        <v>#DIV/0!</v>
      </c>
      <c r="H11" s="4" t="e">
        <f t="shared" si="23"/>
        <v>#DIV/0!</v>
      </c>
      <c r="I11" s="4" t="e">
        <f>#REF!</f>
        <v>#REF!</v>
      </c>
      <c r="J11" s="4" t="e">
        <f>#REF!</f>
        <v>#REF!</v>
      </c>
      <c r="O11">
        <v>0</v>
      </c>
      <c r="P11" s="23">
        <f t="shared" si="9"/>
        <v>0</v>
      </c>
      <c r="Q11" s="23">
        <f t="shared" si="7"/>
        <v>0</v>
      </c>
      <c r="R11" s="2">
        <v>0</v>
      </c>
      <c r="S11" s="2"/>
      <c r="T11" s="66" t="s">
        <v>17</v>
      </c>
      <c r="U11" s="68"/>
      <c r="V11" s="69">
        <v>60</v>
      </c>
      <c r="W11" s="13"/>
      <c r="X11" s="34"/>
    </row>
    <row r="12" spans="1:26" ht="22.5" customHeight="1" x14ac:dyDescent="0.25">
      <c r="A12" s="4">
        <f t="shared" si="17"/>
        <v>0</v>
      </c>
      <c r="B12" s="4">
        <f t="shared" si="18"/>
        <v>0</v>
      </c>
      <c r="C12" s="4">
        <f t="shared" si="8"/>
        <v>0</v>
      </c>
      <c r="D12" s="4">
        <f t="shared" si="19"/>
        <v>0</v>
      </c>
      <c r="E12" s="5">
        <f t="shared" si="20"/>
        <v>0</v>
      </c>
      <c r="F12" s="4" t="e">
        <f t="shared" si="21"/>
        <v>#DIV/0!</v>
      </c>
      <c r="G12" s="4" t="e">
        <f t="shared" si="22"/>
        <v>#DIV/0!</v>
      </c>
      <c r="H12" s="4" t="e">
        <f t="shared" si="23"/>
        <v>#DIV/0!</v>
      </c>
      <c r="I12" s="4" t="e">
        <f>#REF!</f>
        <v>#REF!</v>
      </c>
      <c r="J12" s="4" t="e">
        <f>#REF!</f>
        <v>#REF!</v>
      </c>
      <c r="O12">
        <v>0</v>
      </c>
      <c r="P12" s="23">
        <f t="shared" si="9"/>
        <v>0</v>
      </c>
      <c r="Q12" s="23">
        <f t="shared" si="7"/>
        <v>0</v>
      </c>
      <c r="R12" s="2">
        <v>0</v>
      </c>
      <c r="S12" s="2"/>
      <c r="T12" s="70" t="s">
        <v>34</v>
      </c>
      <c r="U12" s="68"/>
      <c r="V12" s="69">
        <f>(100-10)*V9/V11</f>
        <v>73.5</v>
      </c>
      <c r="W12" s="13"/>
      <c r="X12" s="34"/>
    </row>
    <row r="13" spans="1:26" ht="15.75" x14ac:dyDescent="0.25">
      <c r="A13" s="4">
        <f t="shared" ref="A13:A14" si="24">N13</f>
        <v>0</v>
      </c>
      <c r="B13" s="4">
        <f t="shared" ref="B13:B14" si="25">Q13</f>
        <v>0</v>
      </c>
      <c r="C13" s="4">
        <f t="shared" si="8"/>
        <v>0</v>
      </c>
      <c r="D13" s="4">
        <f t="shared" ref="D13:D14" si="26">C13*1.2</f>
        <v>0</v>
      </c>
      <c r="E13" s="5">
        <f t="shared" ref="E13:E14" si="27">R13</f>
        <v>0</v>
      </c>
      <c r="F13" s="4" t="e">
        <f t="shared" ref="F13:F14" si="28">ROUND((E13/B13),0)</f>
        <v>#DIV/0!</v>
      </c>
      <c r="G13" s="4" t="e">
        <f t="shared" ref="G13:G14" si="29">ROUND((E13/C13),0)</f>
        <v>#DIV/0!</v>
      </c>
      <c r="H13" s="4" t="e">
        <f t="shared" ref="H13:H14" si="30">ROUND((E13/D13),0)</f>
        <v>#DIV/0!</v>
      </c>
      <c r="I13" s="4" t="e">
        <f>#REF!</f>
        <v>#REF!</v>
      </c>
      <c r="J13" s="4" t="e">
        <f>#REF!</f>
        <v>#REF!</v>
      </c>
      <c r="O13">
        <v>0</v>
      </c>
      <c r="P13" s="23">
        <f t="shared" ref="P13" si="31">O13/1.2</f>
        <v>0</v>
      </c>
      <c r="Q13" s="23">
        <f t="shared" ref="Q13" si="32">P13/1.2</f>
        <v>0</v>
      </c>
      <c r="R13" s="2">
        <v>0</v>
      </c>
      <c r="S13" s="2"/>
      <c r="T13" s="66"/>
      <c r="U13" s="71"/>
      <c r="V13" s="69">
        <f>V12%</f>
        <v>0.73499999999999999</v>
      </c>
      <c r="W13" s="43"/>
      <c r="X13" s="35"/>
    </row>
    <row r="14" spans="1:26" ht="15.75" x14ac:dyDescent="0.25">
      <c r="A14" s="4">
        <f t="shared" si="24"/>
        <v>0</v>
      </c>
      <c r="B14" s="4">
        <f t="shared" si="25"/>
        <v>0</v>
      </c>
      <c r="C14" s="4">
        <f t="shared" si="8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 t="e">
        <f>#REF!</f>
        <v>#REF!</v>
      </c>
      <c r="J14" s="4" t="e">
        <f>#REF!</f>
        <v>#REF!</v>
      </c>
      <c r="O14">
        <v>0</v>
      </c>
      <c r="P14" s="23">
        <f t="shared" ref="P14" si="33">O14/1.2</f>
        <v>0</v>
      </c>
      <c r="Q14" s="23">
        <f t="shared" ref="Q14" si="34">P14/1.2</f>
        <v>0</v>
      </c>
      <c r="R14" s="2">
        <v>0</v>
      </c>
      <c r="S14" s="2"/>
      <c r="T14" s="66" t="s">
        <v>18</v>
      </c>
      <c r="U14" s="67"/>
      <c r="V14" s="65">
        <f>V8*V13</f>
        <v>2058</v>
      </c>
      <c r="W14" s="11"/>
      <c r="X14" s="10"/>
    </row>
    <row r="15" spans="1:26" ht="36.75" customHeight="1" x14ac:dyDescent="0.25">
      <c r="A15" s="51" t="s">
        <v>27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21"/>
      <c r="T15" s="66" t="s">
        <v>19</v>
      </c>
      <c r="U15" s="67"/>
      <c r="V15" s="65">
        <f>V8-V14</f>
        <v>742</v>
      </c>
      <c r="W15" s="11"/>
      <c r="X15" s="10"/>
    </row>
    <row r="16" spans="1:26" ht="15.75" x14ac:dyDescent="0.25">
      <c r="A16" s="4">
        <f t="shared" ref="A16:A18" si="35">N16</f>
        <v>0</v>
      </c>
      <c r="B16" s="4">
        <f t="shared" ref="B16:B18" si="36">Q16</f>
        <v>369.16666666666669</v>
      </c>
      <c r="C16" s="4">
        <f>B16*1.2</f>
        <v>443</v>
      </c>
      <c r="D16" s="4">
        <f t="shared" ref="D16:D18" si="37">C16*1.2</f>
        <v>531.6</v>
      </c>
      <c r="E16" s="5">
        <f t="shared" ref="E16:E18" si="38">R16</f>
        <v>31800000</v>
      </c>
      <c r="F16" s="4">
        <f t="shared" ref="F16:F18" si="39">ROUND((E16/B16),0)</f>
        <v>86140</v>
      </c>
      <c r="G16" s="4">
        <f t="shared" ref="G16:G18" si="40">ROUND((E16/C16),0)</f>
        <v>71783</v>
      </c>
      <c r="H16" s="4">
        <f t="shared" ref="H16:H18" si="41">ROUND((E16/D16),0)</f>
        <v>59819</v>
      </c>
      <c r="I16" s="4" t="e">
        <f>#REF!</f>
        <v>#REF!</v>
      </c>
      <c r="J16" s="4" t="e">
        <f>#REF!</f>
        <v>#REF!</v>
      </c>
      <c r="O16">
        <v>0</v>
      </c>
      <c r="P16" s="23">
        <v>443</v>
      </c>
      <c r="Q16" s="23">
        <f t="shared" ref="Q16:Q21" si="42">P16/1.2</f>
        <v>369.16666666666669</v>
      </c>
      <c r="R16" s="2">
        <v>31800000</v>
      </c>
      <c r="S16" s="2"/>
      <c r="T16" s="66" t="s">
        <v>13</v>
      </c>
      <c r="U16" s="67"/>
      <c r="V16" s="65">
        <f>V7</f>
        <v>69200</v>
      </c>
      <c r="W16" s="11"/>
      <c r="X16" s="10"/>
    </row>
    <row r="17" spans="1:26" ht="15.75" x14ac:dyDescent="0.25">
      <c r="A17" s="4">
        <f t="shared" si="35"/>
        <v>0</v>
      </c>
      <c r="B17" s="4">
        <f t="shared" si="36"/>
        <v>0</v>
      </c>
      <c r="C17" s="4">
        <f t="shared" ref="C17:C20" si="43">B17*1.1</f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 t="e">
        <f>#REF!</f>
        <v>#REF!</v>
      </c>
      <c r="J17" s="4" t="e">
        <f>#REF!</f>
        <v>#REF!</v>
      </c>
      <c r="O17">
        <v>0</v>
      </c>
      <c r="P17" s="23">
        <f t="shared" ref="P17:P21" si="44">O17/1.2</f>
        <v>0</v>
      </c>
      <c r="Q17" s="23">
        <f t="shared" si="42"/>
        <v>0</v>
      </c>
      <c r="R17" s="2">
        <v>0</v>
      </c>
      <c r="S17" s="2"/>
      <c r="T17" s="66"/>
      <c r="U17" s="67"/>
      <c r="V17" s="65"/>
      <c r="W17" s="11"/>
      <c r="X17" s="10"/>
      <c r="Y17">
        <f>V20*V16</f>
        <v>96534000</v>
      </c>
    </row>
    <row r="18" spans="1:26" ht="15.75" x14ac:dyDescent="0.25">
      <c r="A18" s="4">
        <f t="shared" si="35"/>
        <v>0</v>
      </c>
      <c r="B18" s="4">
        <f t="shared" si="36"/>
        <v>0</v>
      </c>
      <c r="C18" s="4">
        <f t="shared" si="43"/>
        <v>0</v>
      </c>
      <c r="D18" s="4">
        <f t="shared" si="37"/>
        <v>0</v>
      </c>
      <c r="E18" s="5">
        <f t="shared" si="38"/>
        <v>0</v>
      </c>
      <c r="F18" s="4" t="e">
        <f t="shared" si="39"/>
        <v>#DIV/0!</v>
      </c>
      <c r="G18" s="4" t="e">
        <f t="shared" si="40"/>
        <v>#DIV/0!</v>
      </c>
      <c r="H18" s="4" t="e">
        <f t="shared" si="41"/>
        <v>#DIV/0!</v>
      </c>
      <c r="I18" s="4" t="e">
        <f>#REF!</f>
        <v>#REF!</v>
      </c>
      <c r="J18" s="4" t="e">
        <f>#REF!</f>
        <v>#REF!</v>
      </c>
      <c r="O18">
        <v>0</v>
      </c>
      <c r="P18" s="23">
        <f t="shared" si="44"/>
        <v>0</v>
      </c>
      <c r="Q18" s="23">
        <f t="shared" si="42"/>
        <v>0</v>
      </c>
      <c r="R18" s="2">
        <v>0</v>
      </c>
      <c r="S18" s="2"/>
      <c r="T18" s="66" t="s">
        <v>20</v>
      </c>
      <c r="U18" s="67"/>
      <c r="V18" s="72">
        <f>V16+V15</f>
        <v>69942</v>
      </c>
      <c r="W18" s="11"/>
      <c r="X18" s="10"/>
    </row>
    <row r="19" spans="1:26" ht="15.75" x14ac:dyDescent="0.25">
      <c r="A19" s="4">
        <f t="shared" ref="A19:A25" si="45">N19</f>
        <v>0</v>
      </c>
      <c r="B19" s="4">
        <f t="shared" ref="B19:B25" si="46">Q19</f>
        <v>0</v>
      </c>
      <c r="C19" s="4">
        <f t="shared" si="43"/>
        <v>0</v>
      </c>
      <c r="D19" s="4">
        <f t="shared" ref="D19:D25" si="47">C19*1.2</f>
        <v>0</v>
      </c>
      <c r="E19" s="5">
        <f t="shared" ref="E19:E25" si="48">R19</f>
        <v>0</v>
      </c>
      <c r="F19" s="4" t="e">
        <f t="shared" ref="F19:F25" si="49">ROUND((E19/B19),0)</f>
        <v>#DIV/0!</v>
      </c>
      <c r="G19" s="4" t="e">
        <f t="shared" ref="G19:G25" si="50">ROUND((E19/C19),0)</f>
        <v>#DIV/0!</v>
      </c>
      <c r="H19" s="4" t="e">
        <f t="shared" ref="H19:H25" si="51">ROUND((E19/D19),0)</f>
        <v>#DIV/0!</v>
      </c>
      <c r="I19" s="4" t="e">
        <f>#REF!</f>
        <v>#REF!</v>
      </c>
      <c r="J19" s="4" t="e">
        <f>#REF!</f>
        <v>#REF!</v>
      </c>
      <c r="O19">
        <v>0</v>
      </c>
      <c r="P19" s="23">
        <f t="shared" si="44"/>
        <v>0</v>
      </c>
      <c r="Q19" s="23">
        <f t="shared" si="42"/>
        <v>0</v>
      </c>
      <c r="R19" s="2">
        <v>0</v>
      </c>
      <c r="S19" s="2"/>
      <c r="T19" s="12"/>
      <c r="U19" s="28"/>
      <c r="V19" s="42"/>
      <c r="W19" s="13"/>
      <c r="X19" s="34"/>
      <c r="Y19" s="39"/>
    </row>
    <row r="20" spans="1:26" ht="15.75" x14ac:dyDescent="0.25">
      <c r="A20" s="4">
        <f t="shared" si="45"/>
        <v>0</v>
      </c>
      <c r="B20" s="4">
        <f t="shared" si="46"/>
        <v>0</v>
      </c>
      <c r="C20" s="4">
        <f t="shared" si="43"/>
        <v>0</v>
      </c>
      <c r="D20" s="4">
        <f t="shared" si="47"/>
        <v>0</v>
      </c>
      <c r="E20" s="5">
        <f t="shared" si="48"/>
        <v>0</v>
      </c>
      <c r="F20" s="4" t="e">
        <f t="shared" si="49"/>
        <v>#DIV/0!</v>
      </c>
      <c r="G20" s="4" t="e">
        <f t="shared" si="50"/>
        <v>#DIV/0!</v>
      </c>
      <c r="H20" s="4" t="e">
        <f t="shared" si="51"/>
        <v>#DIV/0!</v>
      </c>
      <c r="I20" s="4" t="e">
        <f>#REF!</f>
        <v>#REF!</v>
      </c>
      <c r="J20" s="4" t="e">
        <f>#REF!</f>
        <v>#REF!</v>
      </c>
      <c r="O20">
        <v>0</v>
      </c>
      <c r="P20" s="23">
        <f t="shared" si="44"/>
        <v>0</v>
      </c>
      <c r="Q20" s="23">
        <f t="shared" si="42"/>
        <v>0</v>
      </c>
      <c r="R20" s="2">
        <v>0</v>
      </c>
      <c r="S20" s="2"/>
      <c r="T20" s="54" t="s">
        <v>38</v>
      </c>
      <c r="U20" s="55"/>
      <c r="V20" s="56">
        <v>1395</v>
      </c>
      <c r="W20" s="13" t="s">
        <v>28</v>
      </c>
      <c r="X20" s="34" t="s">
        <v>37</v>
      </c>
    </row>
    <row r="21" spans="1:26" ht="15.75" x14ac:dyDescent="0.25">
      <c r="A21" s="4">
        <f t="shared" si="45"/>
        <v>0</v>
      </c>
      <c r="B21" s="4">
        <f t="shared" si="46"/>
        <v>0</v>
      </c>
      <c r="C21" s="4">
        <f t="shared" ref="C21:C25" si="52">B21*1.2</f>
        <v>0</v>
      </c>
      <c r="D21" s="4">
        <f t="shared" si="47"/>
        <v>0</v>
      </c>
      <c r="E21" s="5">
        <f t="shared" si="48"/>
        <v>0</v>
      </c>
      <c r="F21" s="4" t="e">
        <f t="shared" si="49"/>
        <v>#DIV/0!</v>
      </c>
      <c r="G21" s="4" t="e">
        <f t="shared" si="50"/>
        <v>#DIV/0!</v>
      </c>
      <c r="H21" s="8" t="e">
        <f t="shared" si="51"/>
        <v>#DIV/0!</v>
      </c>
      <c r="I21" s="4" t="e">
        <f>#REF!</f>
        <v>#REF!</v>
      </c>
      <c r="J21" s="4" t="e">
        <f>#REF!</f>
        <v>#REF!</v>
      </c>
      <c r="O21">
        <v>0</v>
      </c>
      <c r="P21" s="23">
        <f t="shared" si="44"/>
        <v>0</v>
      </c>
      <c r="Q21" s="23">
        <f t="shared" si="42"/>
        <v>0</v>
      </c>
      <c r="R21" s="2">
        <v>0</v>
      </c>
      <c r="S21" s="2"/>
      <c r="T21" s="57" t="s">
        <v>41</v>
      </c>
      <c r="U21" s="58"/>
      <c r="V21" s="59">
        <v>72000</v>
      </c>
      <c r="W21" s="15"/>
      <c r="X21" s="36"/>
    </row>
    <row r="22" spans="1:26" ht="15.75" customHeight="1" x14ac:dyDescent="0.25">
      <c r="A22" s="4">
        <f t="shared" si="45"/>
        <v>0</v>
      </c>
      <c r="B22" s="4">
        <f t="shared" si="46"/>
        <v>0</v>
      </c>
      <c r="C22" s="4">
        <f t="shared" si="52"/>
        <v>0</v>
      </c>
      <c r="D22" s="4">
        <f t="shared" si="47"/>
        <v>0</v>
      </c>
      <c r="E22" s="5">
        <f t="shared" si="48"/>
        <v>0</v>
      </c>
      <c r="F22" s="4" t="e">
        <f t="shared" si="49"/>
        <v>#DIV/0!</v>
      </c>
      <c r="G22" s="4" t="e">
        <f t="shared" si="50"/>
        <v>#DIV/0!</v>
      </c>
      <c r="H22" s="8" t="e">
        <f t="shared" si="51"/>
        <v>#DIV/0!</v>
      </c>
      <c r="I22" s="4" t="e">
        <f>#REF!</f>
        <v>#REF!</v>
      </c>
      <c r="J22" s="4" t="e">
        <f>#REF!</f>
        <v>#REF!</v>
      </c>
      <c r="O22">
        <v>0</v>
      </c>
      <c r="P22" s="23">
        <f t="shared" ref="P22" si="53">O22/1.2</f>
        <v>0</v>
      </c>
      <c r="Q22" s="23">
        <f t="shared" ref="Q22" si="54">P22/1.2</f>
        <v>0</v>
      </c>
      <c r="R22" s="2">
        <v>0</v>
      </c>
      <c r="S22" s="2"/>
      <c r="T22" s="14" t="s">
        <v>29</v>
      </c>
      <c r="U22" s="29"/>
      <c r="V22" s="27">
        <f>V20*V21</f>
        <v>100440000</v>
      </c>
      <c r="W22" s="15"/>
      <c r="X22" s="40"/>
      <c r="Y22" s="9"/>
    </row>
    <row r="23" spans="1:26" ht="19.5" customHeight="1" x14ac:dyDescent="0.25">
      <c r="A23" s="4">
        <f t="shared" si="45"/>
        <v>0</v>
      </c>
      <c r="B23" s="4">
        <f t="shared" si="46"/>
        <v>0</v>
      </c>
      <c r="C23" s="4">
        <f t="shared" si="52"/>
        <v>0</v>
      </c>
      <c r="D23" s="4">
        <f t="shared" si="47"/>
        <v>0</v>
      </c>
      <c r="E23" s="5">
        <f t="shared" si="48"/>
        <v>0</v>
      </c>
      <c r="F23" s="4" t="e">
        <f t="shared" si="49"/>
        <v>#DIV/0!</v>
      </c>
      <c r="G23" s="8" t="e">
        <f t="shared" si="50"/>
        <v>#DIV/0!</v>
      </c>
      <c r="H23" s="8" t="e">
        <f t="shared" si="51"/>
        <v>#DIV/0!</v>
      </c>
      <c r="I23" s="4" t="e">
        <f>#REF!</f>
        <v>#REF!</v>
      </c>
      <c r="J23" s="4" t="e">
        <f>#REF!</f>
        <v>#REF!</v>
      </c>
      <c r="O23">
        <v>0</v>
      </c>
      <c r="P23" s="23">
        <f t="shared" ref="P23" si="55">O23/1.2</f>
        <v>0</v>
      </c>
      <c r="Q23" s="23">
        <f t="shared" ref="Q23" si="56">P23/1.2</f>
        <v>0</v>
      </c>
      <c r="R23" s="2">
        <v>0</v>
      </c>
      <c r="S23" s="2"/>
      <c r="T23" s="14" t="s">
        <v>21</v>
      </c>
      <c r="U23" s="6"/>
      <c r="V23" s="10">
        <f>V22*0.9</f>
        <v>90396000</v>
      </c>
      <c r="W23" s="16"/>
      <c r="X23" s="37"/>
      <c r="Y23" s="9">
        <f>V22/V20</f>
        <v>72000</v>
      </c>
      <c r="Z23" s="6"/>
    </row>
    <row r="24" spans="1:26" ht="15.75" x14ac:dyDescent="0.25">
      <c r="A24" s="4">
        <f t="shared" si="45"/>
        <v>0</v>
      </c>
      <c r="B24" s="4">
        <f t="shared" si="46"/>
        <v>0</v>
      </c>
      <c r="C24" s="4">
        <f t="shared" si="52"/>
        <v>0</v>
      </c>
      <c r="D24" s="4">
        <f t="shared" si="47"/>
        <v>0</v>
      </c>
      <c r="E24" s="5">
        <f t="shared" si="48"/>
        <v>0</v>
      </c>
      <c r="F24" s="8" t="e">
        <f t="shared" si="49"/>
        <v>#DIV/0!</v>
      </c>
      <c r="G24" s="8" t="e">
        <f t="shared" si="50"/>
        <v>#DIV/0!</v>
      </c>
      <c r="H24" s="8" t="e">
        <f t="shared" si="51"/>
        <v>#DIV/0!</v>
      </c>
      <c r="I24" s="4" t="e">
        <f>#REF!</f>
        <v>#REF!</v>
      </c>
      <c r="J24" s="4" t="e">
        <f>#REF!</f>
        <v>#REF!</v>
      </c>
      <c r="O24">
        <v>0</v>
      </c>
      <c r="P24" s="23">
        <f t="shared" ref="P24" si="57">O24/1.2</f>
        <v>0</v>
      </c>
      <c r="Q24" s="23">
        <f t="shared" ref="Q24" si="58">P24/1.2</f>
        <v>0</v>
      </c>
      <c r="R24" s="2">
        <v>0</v>
      </c>
      <c r="S24" s="2"/>
      <c r="T24" s="14" t="s">
        <v>22</v>
      </c>
      <c r="U24" s="29"/>
      <c r="V24" s="10">
        <f>V23*0.9</f>
        <v>81356400</v>
      </c>
      <c r="W24" s="13"/>
      <c r="X24" s="44"/>
      <c r="Y24" s="33"/>
      <c r="Z24" s="6"/>
    </row>
    <row r="25" spans="1:26" ht="15.75" x14ac:dyDescent="0.25">
      <c r="A25" s="4">
        <f t="shared" si="45"/>
        <v>0</v>
      </c>
      <c r="B25" s="4">
        <f t="shared" si="46"/>
        <v>0</v>
      </c>
      <c r="C25" s="4">
        <f t="shared" si="52"/>
        <v>0</v>
      </c>
      <c r="D25" s="4">
        <f t="shared" si="47"/>
        <v>0</v>
      </c>
      <c r="E25" s="5">
        <f t="shared" si="48"/>
        <v>0</v>
      </c>
      <c r="F25" s="8" t="e">
        <f t="shared" si="49"/>
        <v>#DIV/0!</v>
      </c>
      <c r="G25" s="8" t="e">
        <f t="shared" si="50"/>
        <v>#DIV/0!</v>
      </c>
      <c r="H25" s="8" t="e">
        <f t="shared" si="51"/>
        <v>#DIV/0!</v>
      </c>
      <c r="I25" s="4" t="e">
        <f>#REF!</f>
        <v>#REF!</v>
      </c>
      <c r="J25" s="4" t="e">
        <f>#REF!</f>
        <v>#REF!</v>
      </c>
      <c r="O25">
        <v>0</v>
      </c>
      <c r="P25" s="23">
        <f t="shared" ref="P25" si="59">O25/1.2</f>
        <v>0</v>
      </c>
      <c r="Q25" s="23">
        <f t="shared" ref="Q25" si="60">P25/1.2</f>
        <v>0</v>
      </c>
      <c r="R25" s="2">
        <v>0</v>
      </c>
      <c r="S25" s="2"/>
      <c r="T25" s="14"/>
      <c r="U25" s="29"/>
      <c r="V25" s="27"/>
      <c r="W25" s="16"/>
      <c r="X25" s="37"/>
    </row>
    <row r="26" spans="1:26" ht="15.75" x14ac:dyDescent="0.25">
      <c r="T26" s="14" t="s">
        <v>23</v>
      </c>
      <c r="U26" s="29"/>
      <c r="V26" s="27">
        <f>V6*V20</f>
        <v>3906000</v>
      </c>
      <c r="W26" s="17"/>
      <c r="X26" s="38"/>
      <c r="Y26" s="9"/>
    </row>
    <row r="27" spans="1:26" ht="38.25" customHeight="1" x14ac:dyDescent="0.25">
      <c r="G27" s="8"/>
      <c r="T27" s="12" t="s">
        <v>24</v>
      </c>
      <c r="U27" s="28"/>
      <c r="V27" s="30"/>
      <c r="W27" s="16"/>
      <c r="X27" s="37"/>
    </row>
    <row r="28" spans="1:26" ht="21" customHeight="1" x14ac:dyDescent="0.35">
      <c r="P28" s="24" t="s">
        <v>30</v>
      </c>
      <c r="Q28" s="25" t="s">
        <v>36</v>
      </c>
      <c r="R28" s="25"/>
      <c r="T28" s="47" t="s">
        <v>25</v>
      </c>
      <c r="U28" s="48"/>
      <c r="V28" s="49">
        <f>V22*0.025/12</f>
        <v>209250</v>
      </c>
      <c r="W28" s="50"/>
      <c r="X28" s="6"/>
      <c r="Y28" s="6"/>
    </row>
    <row r="29" spans="1:26" ht="20.25" customHeight="1" thickBot="1" x14ac:dyDescent="0.3">
      <c r="G29" s="6"/>
      <c r="H29" s="6"/>
      <c r="P29" s="24"/>
      <c r="Q29" s="25"/>
      <c r="T29" s="18"/>
      <c r="U29" s="19"/>
      <c r="V29" s="26"/>
      <c r="W29" s="20"/>
    </row>
    <row r="30" spans="1:26" x14ac:dyDescent="0.25">
      <c r="P30" s="41" t="s">
        <v>33</v>
      </c>
      <c r="Q30" s="25"/>
      <c r="R30" s="32"/>
    </row>
    <row r="31" spans="1:26" x14ac:dyDescent="0.25">
      <c r="X31" s="9"/>
    </row>
  </sheetData>
  <mergeCells count="5">
    <mergeCell ref="A15:R15"/>
    <mergeCell ref="A2:R2"/>
    <mergeCell ref="T3:Y3"/>
    <mergeCell ref="T2:Y2"/>
    <mergeCell ref="T6:U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J1" sqref="J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4" zoomScaleNormal="100" workbookViewId="0">
      <selection activeCell="O2" sqref="O2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Q2" sqref="Q2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P2" sqref="P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2025-02-06T09:25:03Z</dcterms:modified>
</cp:coreProperties>
</file>