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087D431D-AE17-4D50-98FA-83E9F3ED52B4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" l="1"/>
  <c r="H38" i="1"/>
  <c r="B38" i="1"/>
  <c r="B21" i="1"/>
  <c r="F6" i="1"/>
  <c r="C37" i="1"/>
  <c r="C36" i="1"/>
  <c r="B36" i="1"/>
  <c r="C35" i="1"/>
  <c r="C30" i="1"/>
  <c r="C29" i="1"/>
  <c r="C28" i="1"/>
  <c r="E7" i="1"/>
  <c r="E6" i="1"/>
  <c r="E8" i="1" s="1"/>
  <c r="G31" i="1" l="1"/>
  <c r="F38" i="1"/>
  <c r="I3" i="1"/>
  <c r="F37" i="1" l="1"/>
  <c r="F36" i="1"/>
  <c r="F35" i="1"/>
  <c r="G39" i="1" l="1"/>
  <c r="G38" i="1"/>
  <c r="G37" i="1"/>
  <c r="G36" i="1"/>
  <c r="G35" i="1"/>
  <c r="I30" i="1" l="1"/>
  <c r="G28" i="1"/>
  <c r="H28" i="1"/>
  <c r="I31" i="1"/>
  <c r="B10" i="1"/>
  <c r="B11" i="1" s="1"/>
  <c r="B8" i="1"/>
  <c r="B6" i="1"/>
  <c r="B5" i="1"/>
  <c r="B14" i="1" s="1"/>
  <c r="B12" i="1" l="1"/>
  <c r="B13" i="1" s="1"/>
  <c r="B15" i="1" l="1"/>
  <c r="H36" i="1" l="1"/>
  <c r="H37" i="1"/>
  <c r="H35" i="1"/>
  <c r="B17" i="1"/>
  <c r="B19" i="1" s="1"/>
  <c r="I28" i="1"/>
  <c r="F28" i="1"/>
  <c r="B20" i="1" l="1"/>
  <c r="F29" i="1"/>
  <c r="G29" i="1"/>
  <c r="F30" i="1"/>
  <c r="G30" i="1"/>
  <c r="F31" i="1"/>
  <c r="I29" i="1" l="1"/>
  <c r="H29" i="1" l="1"/>
  <c r="H30" i="1"/>
  <c r="H31" i="1"/>
  <c r="G3" i="1" l="1"/>
</calcChain>
</file>

<file path=xl/sharedStrings.xml><?xml version="1.0" encoding="utf-8"?>
<sst xmlns="http://schemas.openxmlformats.org/spreadsheetml/2006/main" count="37" uniqueCount="30">
  <si>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</si>
  <si>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</si>
  <si>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</si>
  <si>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</si>
  <si>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</si>
  <si>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</si>
  <si>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</si>
  <si>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</si>
  <si>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</si>
  <si>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</si>
  <si>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</si>
  <si>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</si>
  <si>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</si>
  <si>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</si>
  <si>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</si>
  <si>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</si>
  <si>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</si>
  <si>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</si>
  <si>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</si>
  <si>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</si>
  <si>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</si>
  <si>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</si>
  <si>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</si>
  <si>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</si>
  <si>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</si>
  <si>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SBA</t>
  </si>
  <si>
    <t>Value/RV</t>
  </si>
  <si>
    <t>Car Parking</t>
  </si>
  <si>
    <t>Total Value</t>
  </si>
  <si>
    <t>Ashar Arize, Thane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</si>
</sst>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4" fillId="0" borderId="1" xfId="0" applyFont="1" applyBorder="1"/>
    <xf numFmtId="0" fontId="4" fillId="0" borderId="1" xfId="0" applyFont="1" applyBorder="1"/>
    <xf numFmtId="0" fontId="0" fillId="0" borderId="6" xfId="0" applyBorder="1"/>
    <xf numFmtId="0" fontId="10" fillId="0" borderId="0" xfId="0" applyFont="1" applyAlignment="1">
      <alignment horizontal="center" wrapText="1"/>
    </xf>
    <xf numFmtId="0" fontId="0" fillId="0" borderId="7" xfId="0" applyFill="1" applyBorder="1"/>
    <xf numFmtId="0" fontId="0" fillId="2" borderId="1" xfId="0" applyFill="1" applyBorder="1"/>
    <xf numFmtId="43" fontId="0" fillId="0" borderId="1" xfId="0" applyNumberFormat="1" applyFill="1" applyBorder="1"/>
    <xf numFmtId="43" fontId="2" fillId="0" borderId="0" xfId="0" applyNumberFormat="1" applyFont="1" applyFill="1"/>
    <xf numFmtId="43" fontId="12" fillId="0" borderId="0" xfId="0" applyNumberFormat="1" applyFont="1" applyFill="1"/>
    <xf numFmtId="43" fontId="0" fillId="0" borderId="0" xfId="0" applyNumberFormat="1" applyFill="1"/>
    <xf numFmtId="43" fontId="15" fillId="0" borderId="0" xfId="0" applyNumberFormat="1" applyFont="1" applyFill="1"/>
    <xf numFmtId="0" fontId="15" fillId="0" borderId="0" xfId="0" applyFont="1" applyFill="1"/>
    <xf numFmtId="0" fontId="0" fillId="0" borderId="0" xfId="0" applyFill="1"/>
    <xf numFmtId="43" fontId="0" fillId="0" borderId="8" xfId="0" applyNumberFormat="1" applyBorder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1" fillId="0" borderId="1" xfId="0" applyNumberFormat="1" applyFont="1" applyFill="1" applyBorder="1"/>
    <xf numFmtId="43" fontId="16" fillId="0" borderId="1" xfId="0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0" fontId="17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21</xdr:col>
      <xdr:colOff>191718</xdr:colOff>
      <xdr:row>40</xdr:row>
      <xdr:rowOff>115380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66DF6D-E10B-438D-915F-EDA2B68C6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0"/>
          <a:ext cx="8726118" cy="773538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36</xdr:col>
      <xdr:colOff>29770</xdr:colOff>
      <xdr:row>40</xdr:row>
      <xdr:rowOff>115380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411BB98-4601-4879-A0B3-74E0D487D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11200" y="0"/>
          <a:ext cx="8564170" cy="7735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topLeftCell="A8" zoomScaleNormal="100" workbookViewId="0">
      <selection activeCell="F36" sqref="F36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52">
        <v>19000</v>
      </c>
      <c r="C3" s="17"/>
      <c r="D3" s="10"/>
      <c r="E3">
        <v>2010</v>
      </c>
      <c r="F3" s="3">
        <v>2025</v>
      </c>
      <c r="G3" s="4">
        <f>F3-E3</f>
        <v>15</v>
      </c>
      <c r="I3">
        <f>2021-13</f>
        <v>2008</v>
      </c>
      <c r="L3" s="3"/>
      <c r="M3" s="4"/>
    </row>
    <row r="4" spans="1:17" ht="33" x14ac:dyDescent="0.3">
      <c r="A4" s="53" t="s">
        <v>1</v>
      </c>
      <c r="B4" s="52">
        <v>2700</v>
      </c>
      <c r="C4" s="17"/>
      <c r="D4" s="10"/>
      <c r="E4" s="31"/>
      <c r="F4" s="3"/>
      <c r="G4" s="4"/>
      <c r="H4" s="41"/>
      <c r="K4" s="26"/>
      <c r="L4" s="3"/>
      <c r="M4" s="4"/>
    </row>
    <row r="5" spans="1:17" ht="16.5" x14ac:dyDescent="0.3">
      <c r="A5" s="16" t="s">
        <v>2</v>
      </c>
      <c r="B5" s="52">
        <f>B3-B4</f>
        <v>16300</v>
      </c>
      <c r="C5" s="17"/>
      <c r="D5" s="10"/>
      <c r="E5" s="8" t="s">
        <v>22</v>
      </c>
      <c r="F5" s="8" t="s">
        <v>23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52">
        <f>B4</f>
        <v>2700</v>
      </c>
      <c r="C6" s="17"/>
      <c r="D6" s="51"/>
      <c r="E6" s="35">
        <f>41.8*10.764</f>
        <v>449.93519999999995</v>
      </c>
      <c r="F6" s="3">
        <f>E8*1.1</f>
        <v>524.52972</v>
      </c>
      <c r="G6" s="14"/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0</v>
      </c>
      <c r="C7" s="18"/>
      <c r="D7" s="56"/>
      <c r="E7" s="57">
        <f>2.5*10.764</f>
        <v>26.909999999999997</v>
      </c>
      <c r="F7" s="3"/>
      <c r="G7" s="5"/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60</v>
      </c>
      <c r="C8" s="18"/>
      <c r="D8" s="56"/>
      <c r="E8" s="57">
        <f>SUM(E6:E7)</f>
        <v>476.84519999999998</v>
      </c>
      <c r="F8" s="37"/>
      <c r="G8" s="5"/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56"/>
      <c r="E9" s="57"/>
      <c r="F9" s="37"/>
      <c r="G9" s="13"/>
      <c r="J9" s="25"/>
      <c r="M9" s="33"/>
      <c r="N9" s="23"/>
      <c r="O9" s="23"/>
      <c r="P9" s="23"/>
      <c r="Q9" s="23"/>
    </row>
    <row r="10" spans="1:17" ht="33" x14ac:dyDescent="0.3">
      <c r="A10" s="53" t="s">
        <v>7</v>
      </c>
      <c r="B10" s="16">
        <f>90*B7/B9</f>
        <v>0</v>
      </c>
      <c r="C10" s="18"/>
      <c r="D10" s="56"/>
      <c r="E10" s="58"/>
      <c r="F10" s="36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54">
        <f>B10%</f>
        <v>0</v>
      </c>
      <c r="C11" s="28"/>
      <c r="D11" s="59"/>
      <c r="E11" s="57"/>
      <c r="G11" s="13"/>
      <c r="H11" s="23"/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52">
        <f>B6*B11</f>
        <v>0</v>
      </c>
      <c r="C12" s="19"/>
      <c r="D12" s="60"/>
      <c r="E12" s="57"/>
      <c r="G12" s="13"/>
      <c r="H12" s="23"/>
      <c r="I12" s="23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52">
        <f>B6-B12</f>
        <v>2700</v>
      </c>
      <c r="C13" s="19"/>
      <c r="D13" s="61"/>
      <c r="E13" s="50"/>
      <c r="G13" s="13"/>
      <c r="H13" s="35"/>
      <c r="I13" s="23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52">
        <f>B5</f>
        <v>16300</v>
      </c>
      <c r="C14" s="17"/>
      <c r="D14" s="44"/>
      <c r="E14" s="50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52">
        <f>B14+B13</f>
        <v>19000</v>
      </c>
      <c r="C15" s="17"/>
      <c r="D15" s="44"/>
      <c r="E15" s="47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477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26</v>
      </c>
      <c r="B17" s="55">
        <f>B15*B16</f>
        <v>9063000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27</v>
      </c>
      <c r="B18" s="55">
        <v>500000</v>
      </c>
      <c r="C18" s="20"/>
      <c r="D18" s="10"/>
      <c r="E18" s="5"/>
      <c r="F18" s="27"/>
      <c r="G18" s="5"/>
      <c r="H18" s="6"/>
      <c r="M18" s="5"/>
      <c r="N18" s="6"/>
    </row>
    <row r="19" spans="1:14" ht="16.5" x14ac:dyDescent="0.3">
      <c r="A19" s="16" t="s">
        <v>28</v>
      </c>
      <c r="B19" s="55">
        <f>B18+B17</f>
        <v>9563000</v>
      </c>
      <c r="C19" s="20"/>
      <c r="D19" s="10"/>
      <c r="E19" s="5"/>
      <c r="F19" s="27"/>
      <c r="G19" s="5"/>
      <c r="H19" s="6"/>
      <c r="M19" s="5"/>
      <c r="N19" s="6"/>
    </row>
    <row r="20" spans="1:14" ht="16.5" x14ac:dyDescent="0.3">
      <c r="A20" s="16" t="s">
        <v>24</v>
      </c>
      <c r="B20" s="55">
        <f>B17*0.8</f>
        <v>7250400</v>
      </c>
      <c r="C20" s="20"/>
      <c r="D20" s="44"/>
      <c r="E20" s="45"/>
      <c r="F20" s="46"/>
      <c r="G20" s="45"/>
      <c r="H20" s="47"/>
      <c r="M20" s="5"/>
      <c r="N20" s="6"/>
    </row>
    <row r="21" spans="1:14" ht="18.75" x14ac:dyDescent="0.3">
      <c r="A21" s="16" t="s">
        <v>12</v>
      </c>
      <c r="B21" s="17">
        <f>525*B4</f>
        <v>1417500</v>
      </c>
      <c r="C21" s="17"/>
      <c r="D21" s="44"/>
      <c r="E21" s="48"/>
      <c r="F21" s="48"/>
      <c r="G21" s="49"/>
      <c r="H21" s="50"/>
    </row>
    <row r="22" spans="1:14" ht="16.5" x14ac:dyDescent="0.3">
      <c r="A22" s="16" t="s">
        <v>16</v>
      </c>
      <c r="B22" s="17">
        <f>B19*0.03/12</f>
        <v>23907.5</v>
      </c>
      <c r="C22" s="30"/>
      <c r="D22" s="44"/>
      <c r="E22" s="47"/>
      <c r="F22" s="45"/>
      <c r="G22" s="50"/>
      <c r="H22" s="50"/>
    </row>
    <row r="23" spans="1:14" x14ac:dyDescent="0.25">
      <c r="B23" s="12"/>
    </row>
    <row r="24" spans="1:14" x14ac:dyDescent="0.25">
      <c r="B24" s="12"/>
    </row>
    <row r="26" spans="1:14" x14ac:dyDescent="0.25">
      <c r="C26" t="s">
        <v>14</v>
      </c>
    </row>
    <row r="27" spans="1:14" x14ac:dyDescent="0.25">
      <c r="B27" s="9" t="s">
        <v>15</v>
      </c>
      <c r="C27" s="8" t="s">
        <v>20</v>
      </c>
      <c r="D27" s="8" t="s">
        <v>25</v>
      </c>
      <c r="E27" s="8" t="s">
        <v>11</v>
      </c>
      <c r="F27" s="8" t="s">
        <v>17</v>
      </c>
      <c r="G27" s="8" t="s">
        <v>18</v>
      </c>
      <c r="H27" s="8" t="s">
        <v>19</v>
      </c>
      <c r="I27" s="8"/>
    </row>
    <row r="28" spans="1:14" ht="17.25" x14ac:dyDescent="0.3">
      <c r="B28" s="9">
        <v>426</v>
      </c>
      <c r="C28" s="8">
        <f>B28*1.1</f>
        <v>468.6</v>
      </c>
      <c r="D28" s="8"/>
      <c r="E28" s="8">
        <v>9000000</v>
      </c>
      <c r="F28" s="10">
        <f t="shared" ref="F28:F31" si="0">E28/B28</f>
        <v>21126.760563380281</v>
      </c>
      <c r="G28" s="10">
        <f>E28/C28</f>
        <v>19206.145966709348</v>
      </c>
      <c r="H28" s="10" t="e">
        <f>E28/D28</f>
        <v>#DIV/0!</v>
      </c>
      <c r="I28" s="8">
        <f>C28/B28</f>
        <v>1.1000000000000001</v>
      </c>
      <c r="J28" s="15"/>
    </row>
    <row r="29" spans="1:14" ht="17.25" x14ac:dyDescent="0.3">
      <c r="B29" s="9">
        <v>663</v>
      </c>
      <c r="C29" s="8">
        <f>B29*1.1</f>
        <v>729.30000000000007</v>
      </c>
      <c r="D29" s="8"/>
      <c r="E29" s="8">
        <v>14100000</v>
      </c>
      <c r="F29" s="10">
        <f t="shared" si="0"/>
        <v>21266.968325791855</v>
      </c>
      <c r="G29" s="10">
        <f>E29/C29</f>
        <v>19333.607568901683</v>
      </c>
      <c r="H29" s="10" t="e">
        <f>E29/#REF!</f>
        <v>#REF!</v>
      </c>
      <c r="I29" s="8">
        <f>C29/B29</f>
        <v>1.1000000000000001</v>
      </c>
      <c r="J29" s="15"/>
    </row>
    <row r="30" spans="1:14" x14ac:dyDescent="0.25">
      <c r="B30" s="9">
        <v>457</v>
      </c>
      <c r="C30" s="8">
        <f>B30*1.1</f>
        <v>502.70000000000005</v>
      </c>
      <c r="D30" s="8"/>
      <c r="E30" s="8">
        <v>9200000</v>
      </c>
      <c r="F30" s="10">
        <f t="shared" si="0"/>
        <v>20131.291028446391</v>
      </c>
      <c r="G30" s="10">
        <f t="shared" ref="G30:G31" si="1">E30/C30</f>
        <v>18301.173662223988</v>
      </c>
      <c r="H30" s="10" t="e">
        <f>E30/#REF!</f>
        <v>#REF!</v>
      </c>
      <c r="I30" s="8">
        <f>C30/B30</f>
        <v>1.1000000000000001</v>
      </c>
    </row>
    <row r="31" spans="1:14" x14ac:dyDescent="0.25">
      <c r="B31" s="9">
        <v>477</v>
      </c>
      <c r="C31" s="8"/>
      <c r="D31" s="8"/>
      <c r="E31" s="8">
        <v>9900000</v>
      </c>
      <c r="F31" s="10">
        <f t="shared" si="0"/>
        <v>20754.716981132075</v>
      </c>
      <c r="G31" s="10" t="e">
        <f t="shared" si="1"/>
        <v>#DIV/0!</v>
      </c>
      <c r="H31" s="10" t="e">
        <f>E31/#REF!</f>
        <v>#REF!</v>
      </c>
      <c r="I31" s="8">
        <f>C31/B31</f>
        <v>0</v>
      </c>
    </row>
    <row r="32" spans="1:14" x14ac:dyDescent="0.25">
      <c r="B32" s="9"/>
      <c r="C32" s="8"/>
      <c r="D32" s="8"/>
      <c r="E32" s="10"/>
      <c r="F32" s="10"/>
      <c r="G32" s="10"/>
      <c r="H32" s="10"/>
      <c r="I32" s="8"/>
    </row>
    <row r="33" spans="2:11" x14ac:dyDescent="0.25">
      <c r="B33" s="9"/>
      <c r="C33" s="8"/>
      <c r="D33" s="8"/>
      <c r="E33" s="10"/>
      <c r="F33" s="10"/>
      <c r="G33" s="10"/>
      <c r="H33" s="10"/>
      <c r="I33" s="8"/>
    </row>
    <row r="34" spans="2:11" x14ac:dyDescent="0.25">
      <c r="B34" s="9" t="s">
        <v>15</v>
      </c>
      <c r="C34" s="8" t="s">
        <v>20</v>
      </c>
      <c r="D34" s="8" t="s">
        <v>25</v>
      </c>
      <c r="E34" s="8" t="s">
        <v>11</v>
      </c>
      <c r="F34" s="8" t="s">
        <v>17</v>
      </c>
      <c r="G34" s="8" t="s">
        <v>18</v>
      </c>
    </row>
    <row r="35" spans="2:11" x14ac:dyDescent="0.25">
      <c r="B35" s="9">
        <v>477</v>
      </c>
      <c r="C35" s="8">
        <f>B35*1.1</f>
        <v>524.70000000000005</v>
      </c>
      <c r="D35" s="8"/>
      <c r="E35" s="8">
        <v>8060000</v>
      </c>
      <c r="F35" s="8">
        <f>E35/B35</f>
        <v>16897.274633123689</v>
      </c>
      <c r="G35" s="8">
        <f>E35/C35</f>
        <v>15361.15875738517</v>
      </c>
      <c r="H35" s="10">
        <f>B15/F35</f>
        <v>1.1244416873449132</v>
      </c>
      <c r="I35" s="40"/>
      <c r="J35" s="6"/>
    </row>
    <row r="36" spans="2:11" x14ac:dyDescent="0.25">
      <c r="B36" s="9">
        <f>58.82*10.764+2.57*10.764</f>
        <v>660.80196000000001</v>
      </c>
      <c r="C36" s="8">
        <f>B36*1.1</f>
        <v>726.88215600000012</v>
      </c>
      <c r="D36" s="8"/>
      <c r="E36" s="8">
        <v>12682000</v>
      </c>
      <c r="F36" s="8">
        <f>E36/B36</f>
        <v>19191.831694930203</v>
      </c>
      <c r="G36" s="8">
        <f>E36/C36</f>
        <v>17447.119722663818</v>
      </c>
      <c r="H36" s="10">
        <f>B15/F36</f>
        <v>0.99000451348367768</v>
      </c>
    </row>
    <row r="37" spans="2:11" x14ac:dyDescent="0.25">
      <c r="B37" s="9">
        <v>477</v>
      </c>
      <c r="C37" s="8">
        <f>B37*1.1</f>
        <v>524.70000000000005</v>
      </c>
      <c r="D37" s="8"/>
      <c r="E37" s="8">
        <v>8059000</v>
      </c>
      <c r="F37" s="8">
        <f>E37/B37</f>
        <v>16895.17819706499</v>
      </c>
      <c r="G37" s="8">
        <f>E37/C37</f>
        <v>15359.252906422716</v>
      </c>
      <c r="H37" s="10">
        <f>B15/F37</f>
        <v>1.1245812135500681</v>
      </c>
    </row>
    <row r="38" spans="2:11" x14ac:dyDescent="0.25">
      <c r="B38" s="8">
        <f>59.03*10.764</f>
        <v>635.39891999999998</v>
      </c>
      <c r="C38" s="8"/>
      <c r="D38" s="43"/>
      <c r="E38" s="43">
        <v>12800000</v>
      </c>
      <c r="F38" s="8">
        <f>E38/B38</f>
        <v>20144.82492352993</v>
      </c>
      <c r="G38" s="43" t="e">
        <f>E38/C38</f>
        <v>#DIV/0!</v>
      </c>
      <c r="H38" s="10">
        <f>B16/F38</f>
        <v>2.3678537878124999E-2</v>
      </c>
      <c r="K38" s="6"/>
    </row>
    <row r="39" spans="2:11" x14ac:dyDescent="0.25">
      <c r="B39" s="8"/>
      <c r="C39" s="43"/>
      <c r="D39" s="43"/>
      <c r="E39" s="43"/>
      <c r="F39" s="43"/>
      <c r="G39" s="43" t="e">
        <f>E39/C39</f>
        <v>#DIV/0!</v>
      </c>
      <c r="H39" s="8"/>
    </row>
    <row r="40" spans="2:11" ht="15.75" x14ac:dyDescent="0.25">
      <c r="B40" s="38"/>
      <c r="C40" s="8"/>
      <c r="D40" s="8"/>
      <c r="E40" s="8"/>
      <c r="F40" s="8"/>
      <c r="G40" s="8"/>
      <c r="H40" s="8"/>
    </row>
    <row r="41" spans="2:11" ht="15.75" x14ac:dyDescent="0.25">
      <c r="B41" s="39"/>
      <c r="C41" s="9"/>
      <c r="D41" s="8"/>
      <c r="E41" s="8"/>
      <c r="F41" s="8"/>
      <c r="G41" s="8"/>
      <c r="H41" s="8"/>
    </row>
    <row r="42" spans="2:11" ht="15.75" x14ac:dyDescent="0.25">
      <c r="B42" s="39"/>
      <c r="C42" s="9"/>
      <c r="D42" s="8"/>
      <c r="E42" s="8"/>
      <c r="F42" s="8"/>
      <c r="G42" s="8"/>
      <c r="H42" s="8"/>
    </row>
    <row r="43" spans="2:11" ht="15.75" x14ac:dyDescent="0.25">
      <c r="B43" s="22"/>
      <c r="C43" s="7"/>
      <c r="D43" s="42"/>
    </row>
    <row r="44" spans="2:11" ht="15.75" x14ac:dyDescent="0.25">
      <c r="B44" s="22"/>
      <c r="C44" s="7"/>
    </row>
    <row r="64" spans="3:5" x14ac:dyDescent="0.25">
      <c r="C64" s="6"/>
      <c r="D64" s="6"/>
      <c r="E6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W1"/>
  <sheetViews>
    <sheetView topLeftCell="H1" workbookViewId="0">
      <selection activeCell="W1" sqref="W1"/>
    </sheetView>
  </sheetViews>
  <sheetFormatPr defaultRowHeight="15" x14ac:dyDescent="0.25"/>
  <sheetData>
    <row r="1" spans="23:23" x14ac:dyDescent="0.25">
      <c r="W1" s="62" t="s">
        <v>29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O25" sqref="O25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O1" sqref="O1"/>
    </sheetView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2025-02-05T12:33:18Z</dcterms:modified>
</cp:coreProperties>
</file>