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orivali (W)\Indrajit Surjit Buttar\"/>
    </mc:Choice>
  </mc:AlternateContent>
  <xr:revisionPtr revIDLastSave="0" documentId="13_ncr:1_{15D56DD7-F770-4E85-ACB8-09DC4117664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49" i="4" l="1"/>
  <c r="I39" i="4"/>
  <c r="J39" i="4" s="1"/>
  <c r="I47" i="4"/>
  <c r="J43" i="4"/>
  <c r="J44" i="4"/>
  <c r="J45" i="4"/>
  <c r="J47" i="4"/>
  <c r="J48" i="4"/>
  <c r="J50" i="4"/>
  <c r="J51" i="4"/>
  <c r="J52" i="4"/>
  <c r="J53" i="4"/>
  <c r="J54" i="4"/>
  <c r="I32" i="4"/>
  <c r="J32" i="4" s="1"/>
  <c r="I33" i="4"/>
  <c r="J33" i="4" s="1"/>
  <c r="I34" i="4"/>
  <c r="J34" i="4" s="1"/>
  <c r="I35" i="4"/>
  <c r="J35" i="4" s="1"/>
  <c r="I36" i="4"/>
  <c r="J36" i="4" s="1"/>
  <c r="I37" i="4"/>
  <c r="J37" i="4" s="1"/>
  <c r="I38" i="4"/>
  <c r="J38" i="4" s="1"/>
  <c r="I40" i="4"/>
  <c r="J40" i="4" s="1"/>
  <c r="I41" i="4"/>
  <c r="J41" i="4" s="1"/>
  <c r="I42" i="4"/>
  <c r="J42" i="4" s="1"/>
  <c r="I43" i="4"/>
  <c r="I44" i="4"/>
  <c r="I45" i="4"/>
  <c r="I46" i="4"/>
  <c r="J46" i="4" s="1"/>
  <c r="I48" i="4"/>
  <c r="I49" i="4"/>
  <c r="I50" i="4"/>
  <c r="I51" i="4"/>
  <c r="I52" i="4"/>
  <c r="I53" i="4"/>
  <c r="I54" i="4"/>
  <c r="I55" i="4"/>
  <c r="I56" i="4"/>
  <c r="I57" i="4"/>
  <c r="I58" i="4"/>
  <c r="J31" i="4"/>
  <c r="I31" i="4"/>
  <c r="R6" i="4"/>
  <c r="R5" i="4"/>
  <c r="R4" i="4"/>
  <c r="P4" i="4"/>
  <c r="R3" i="4"/>
  <c r="P3" i="4"/>
  <c r="R2" i="4"/>
  <c r="P2" i="4"/>
  <c r="J24" i="4"/>
  <c r="J26" i="4" s="1"/>
  <c r="I24" i="4"/>
  <c r="I26" i="4" s="1"/>
  <c r="H24" i="4"/>
  <c r="H26" i="4" s="1"/>
  <c r="H25" i="4" l="1"/>
  <c r="J25" i="4"/>
  <c r="I25" i="4"/>
  <c r="N24" i="4"/>
  <c r="Q12" i="4"/>
  <c r="P12" i="4"/>
  <c r="P11" i="4"/>
  <c r="Q11" i="4" s="1"/>
  <c r="Q10" i="4"/>
  <c r="Q9" i="4"/>
  <c r="Q8" i="4"/>
  <c r="Q7" i="4"/>
  <c r="P6" i="4"/>
  <c r="Q5" i="4"/>
  <c r="Q4" i="4"/>
  <c r="Q3" i="4"/>
  <c r="Q2" i="4"/>
  <c r="C13" i="4"/>
  <c r="C14" i="4"/>
  <c r="C15" i="4"/>
  <c r="N26" i="4" l="1"/>
  <c r="N25" i="4"/>
  <c r="P13" i="4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<sst xmlns="http://schemas.openxmlformats.org/spreadsheetml/2006/main" count="43" uniqueCount="40">
  <si>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</si>
  <si>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</si>
  <si>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</si>
  <si>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</si>
  <si>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</si>
  <si>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</si>
  <si>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</si>
  <si>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</si>
  <si>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</si>
  <si>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</si>
  <si>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</si>
  <si>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</si>
  <si>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</si>
  <si>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LG 28, 29, 30, Lower Ground Floor, Wing - B, Avior Corporate Park CHSL, Nirmal Galaxy , L B S MArg, Mulund West, Mumbai, 400080,</t>
  </si>
  <si>
    <t>Shop No.</t>
  </si>
  <si>
    <t>LG28</t>
  </si>
  <si>
    <t>LG29</t>
  </si>
  <si>
    <t>LG30</t>
  </si>
  <si>
    <t>rate</t>
  </si>
  <si>
    <t>fmv</t>
  </si>
  <si>
    <t>RV</t>
  </si>
  <si>
    <t>DSV</t>
  </si>
  <si>
    <t>TOTAL</t>
  </si>
  <si>
    <t>BUA</t>
  </si>
  <si>
    <t>UG50</t>
  </si>
  <si>
    <t>09.01.24</t>
  </si>
  <si>
    <t>UG44</t>
  </si>
  <si>
    <t>16.09.24</t>
  </si>
  <si>
    <t>UG21</t>
  </si>
  <si>
    <t>13.09.24</t>
  </si>
  <si>
    <t>UG12</t>
  </si>
  <si>
    <t>26.12.23</t>
  </si>
  <si>
    <t>128-1st</t>
  </si>
  <si>
    <t>04.10.23</t>
  </si>
  <si>
    <t>mca</t>
  </si>
  <si>
    <t>restauratn</t>
  </si>
  <si>
    <t>kitchen</t>
  </si>
  <si>
    <t>passage</t>
  </si>
  <si>
    <t>toilet</t>
  </si>
  <si>
    <t>Janaseva Sahakari Bank\Borivali (W)\Indrajit Surjit Buttar &amp; Ors.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</si>
</sst>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3" fontId="0" fillId="0" borderId="0" xfId="1" applyFont="1"/>
    <xf numFmtId="43" fontId="4" fillId="0" borderId="0" xfId="1" applyFont="1"/>
    <xf numFmtId="0" fontId="2" fillId="0" borderId="0" xfId="0" applyFont="1" applyAlignment="1">
      <alignment horizontal="center"/>
    </xf>
    <xf numFmtId="4" fontId="1" fillId="3" borderId="0" xfId="0" applyNumberFormat="1" applyFont="1" applyFill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514350</xdr:colOff>
      <xdr:row>18</xdr:row>
      <xdr:rowOff>171450</xdr:rowOff>
    </xdr:from>
    <xdr:to>
      <xdr:col>26</xdr:col>
      <xdr:colOff>429593</xdr:colOff>
      <xdr:row>46</xdr:row>
      <xdr:rowOff>48299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964446-0C17-4DE4-AB57-D88C294E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2225" y="4171950"/>
          <a:ext cx="6935168" cy="4829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FB7A8-97E9-482A-8047-C1C9B055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930DFF-9293-437B-B75E-E44809C3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724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324661</xdr:colOff>
      <xdr:row>49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70E15-8B2E-4382-904C-28DB7600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811061" cy="8192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286556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63710-49E6-4BE5-BA84-CEB9BB90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72956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296082</xdr:colOff>
      <xdr:row>45</xdr:row>
      <xdr:rowOff>115439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5A770-309A-4F56-ADA9-AE2E963E9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82482" cy="8164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9</xdr:col>
      <xdr:colOff>315135</xdr:colOff>
      <xdr:row>49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F7358-F2B0-404D-AA91-2AF8DC66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5801535" cy="81640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901DA-636D-4C95-A83C-2AC222A09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92D79B-6887-4A56-B4B9-5E984C1D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D6F9E-1942-459F-8A3A-5B0EEFA17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8"/>
  <sheetViews>
    <sheetView tabSelected="1" topLeftCell="D4" zoomScale="130" zoomScaleNormal="130" workbookViewId="0">
      <selection activeCell="O30" sqref="O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9" width="16" customWidth="1"/>
    <col min="10" max="10" width="15.28515625" customWidth="1"/>
    <col min="11" max="13" width="9.140625" hidden="1" customWidth="1"/>
    <col min="14" max="14" width="1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173.03129999999999</v>
      </c>
      <c r="C2" s="4">
        <f>B2*1.2</f>
        <v>207.63755999999998</v>
      </c>
      <c r="D2" s="4">
        <f t="shared" ref="D2:D13" si="2">C2*1.2</f>
        <v>249.16507199999995</v>
      </c>
      <c r="E2" s="5">
        <f t="shared" ref="E2:E13" si="3">R2</f>
        <v>4429000</v>
      </c>
      <c r="F2" s="10">
        <f t="shared" ref="F2:F13" si="4">ROUND((E2/B2),0)</f>
        <v>25597</v>
      </c>
      <c r="G2" s="10">
        <f t="shared" ref="G2:G13" si="5">ROUND((E2/C2),0)</f>
        <v>21330</v>
      </c>
      <c r="H2" s="10">
        <f t="shared" ref="H2:H13" si="6">ROUND((E2/D2),0)</f>
        <v>17775</v>
      </c>
      <c r="I2" s="4" t="e">
        <f>#REF!</f>
        <v>#REF!</v>
      </c>
      <c r="J2" s="4" t="str">
        <f t="shared" ref="J2:J13" si="7">S2</f>
        <v>UG50</v>
      </c>
      <c r="O2">
        <v>0</v>
      </c>
      <c r="P2">
        <f>19.29*10.764</f>
        <v>207.63755999999998</v>
      </c>
      <c r="Q2">
        <f t="shared" ref="Q2:Q12" si="8">P2/1.2</f>
        <v>173.03129999999999</v>
      </c>
      <c r="R2" s="2">
        <f>4150000+249000+30000</f>
        <v>4429000</v>
      </c>
      <c r="S2" s="8" t="s">
        <v>24</v>
      </c>
      <c r="T2" s="8" t="s">
        <v>25</v>
      </c>
    </row>
    <row r="3" spans="1:20" x14ac:dyDescent="0.25">
      <c r="A3" s="4">
        <f t="shared" si="0"/>
        <v>0</v>
      </c>
      <c r="B3" s="4">
        <f t="shared" si="1"/>
        <v>182.98799999999997</v>
      </c>
      <c r="C3" s="4">
        <f t="shared" ref="C3:C15" si="9">B3*1.2</f>
        <v>219.58559999999997</v>
      </c>
      <c r="D3" s="4">
        <f t="shared" si="2"/>
        <v>263.50271999999995</v>
      </c>
      <c r="E3" s="5">
        <f t="shared" si="3"/>
        <v>4429000</v>
      </c>
      <c r="F3" s="10">
        <f t="shared" si="4"/>
        <v>24204</v>
      </c>
      <c r="G3" s="10">
        <f t="shared" si="5"/>
        <v>20170</v>
      </c>
      <c r="H3" s="10">
        <f t="shared" si="6"/>
        <v>16808</v>
      </c>
      <c r="I3" s="4" t="e">
        <f>#REF!</f>
        <v>#REF!</v>
      </c>
      <c r="J3" s="4" t="str">
        <f t="shared" si="7"/>
        <v>UG44</v>
      </c>
      <c r="O3">
        <v>0</v>
      </c>
      <c r="P3">
        <f>20.4*10.764</f>
        <v>219.58559999999997</v>
      </c>
      <c r="Q3">
        <f t="shared" si="8"/>
        <v>182.98799999999997</v>
      </c>
      <c r="R3" s="2">
        <f>4150000+249000+30000</f>
        <v>4429000</v>
      </c>
      <c r="S3" s="8" t="s">
        <v>26</v>
      </c>
      <c r="T3" s="8" t="s">
        <v>27</v>
      </c>
    </row>
    <row r="4" spans="1:20" x14ac:dyDescent="0.25">
      <c r="A4" s="4">
        <f t="shared" si="0"/>
        <v>0</v>
      </c>
      <c r="B4" s="4">
        <f t="shared" si="1"/>
        <v>222.00749999999999</v>
      </c>
      <c r="C4" s="4">
        <f t="shared" si="9"/>
        <v>266.40899999999999</v>
      </c>
      <c r="D4" s="4">
        <f t="shared" si="2"/>
        <v>319.69079999999997</v>
      </c>
      <c r="E4" s="18">
        <f t="shared" si="3"/>
        <v>4972000</v>
      </c>
      <c r="F4" s="10">
        <f t="shared" si="4"/>
        <v>22396</v>
      </c>
      <c r="G4" s="10">
        <f t="shared" si="5"/>
        <v>18663</v>
      </c>
      <c r="H4" s="10">
        <f t="shared" si="6"/>
        <v>15553</v>
      </c>
      <c r="I4" s="4" t="e">
        <f>#REF!</f>
        <v>#REF!</v>
      </c>
      <c r="J4" s="4" t="str">
        <f t="shared" si="7"/>
        <v>UG21</v>
      </c>
      <c r="O4">
        <v>0</v>
      </c>
      <c r="P4">
        <f>24.75*10.764</f>
        <v>266.40899999999999</v>
      </c>
      <c r="Q4">
        <f t="shared" si="8"/>
        <v>222.00749999999999</v>
      </c>
      <c r="R4" s="2">
        <f>4650000+292000+30000</f>
        <v>4972000</v>
      </c>
      <c r="S4" s="8" t="s">
        <v>28</v>
      </c>
      <c r="T4" s="8" t="s">
        <v>29</v>
      </c>
    </row>
    <row r="5" spans="1:20" x14ac:dyDescent="0.25">
      <c r="A5" s="4">
        <f t="shared" si="0"/>
        <v>0</v>
      </c>
      <c r="B5" s="4">
        <f t="shared" si="1"/>
        <v>175.83333333333334</v>
      </c>
      <c r="C5" s="4">
        <f t="shared" si="9"/>
        <v>211</v>
      </c>
      <c r="D5" s="4">
        <f t="shared" si="2"/>
        <v>253.2</v>
      </c>
      <c r="E5" s="18">
        <f t="shared" si="3"/>
        <v>5013000</v>
      </c>
      <c r="F5" s="10">
        <f t="shared" si="4"/>
        <v>28510</v>
      </c>
      <c r="G5" s="10">
        <f t="shared" si="5"/>
        <v>23758</v>
      </c>
      <c r="H5" s="10">
        <f t="shared" si="6"/>
        <v>19799</v>
      </c>
      <c r="I5" s="4" t="e">
        <f>#REF!</f>
        <v>#REF!</v>
      </c>
      <c r="J5" s="4" t="str">
        <f t="shared" si="7"/>
        <v>UG12</v>
      </c>
      <c r="O5">
        <v>0</v>
      </c>
      <c r="P5">
        <v>211</v>
      </c>
      <c r="Q5">
        <f t="shared" si="8"/>
        <v>175.83333333333334</v>
      </c>
      <c r="R5" s="2">
        <f>4700000+283000+30000</f>
        <v>5013000</v>
      </c>
      <c r="S5" s="8" t="s">
        <v>30</v>
      </c>
      <c r="T5" s="8" t="s">
        <v>31</v>
      </c>
    </row>
    <row r="6" spans="1:20" x14ac:dyDescent="0.25">
      <c r="A6" s="4">
        <f t="shared" si="0"/>
        <v>0</v>
      </c>
      <c r="B6" s="4">
        <f t="shared" si="1"/>
        <v>684</v>
      </c>
      <c r="C6" s="4">
        <f t="shared" si="9"/>
        <v>820.8</v>
      </c>
      <c r="D6" s="4">
        <f t="shared" si="2"/>
        <v>984.95999999999992</v>
      </c>
      <c r="E6" s="18">
        <f t="shared" si="3"/>
        <v>17096000</v>
      </c>
      <c r="F6" s="10">
        <f t="shared" si="4"/>
        <v>24994</v>
      </c>
      <c r="G6" s="10">
        <f t="shared" si="5"/>
        <v>20828</v>
      </c>
      <c r="H6" s="10">
        <f t="shared" si="6"/>
        <v>17357</v>
      </c>
      <c r="I6" s="4" t="e">
        <f>#REF!</f>
        <v>#REF!</v>
      </c>
      <c r="J6" s="4" t="str">
        <f t="shared" si="7"/>
        <v>128-1st</v>
      </c>
      <c r="O6">
        <v>0</v>
      </c>
      <c r="P6">
        <f t="shared" ref="P6:P12" si="10">O6/1.2</f>
        <v>0</v>
      </c>
      <c r="Q6">
        <v>684</v>
      </c>
      <c r="R6" s="2">
        <f>16100000+966000+30000</f>
        <v>17096000</v>
      </c>
      <c r="S6" s="8" t="s">
        <v>32</v>
      </c>
      <c r="T6" s="8" t="s">
        <v>33</v>
      </c>
    </row>
    <row r="7" spans="1:20" x14ac:dyDescent="0.25">
      <c r="A7" s="4">
        <f t="shared" si="0"/>
        <v>0</v>
      </c>
      <c r="B7" s="4">
        <f t="shared" si="1"/>
        <v>191.66666666666669</v>
      </c>
      <c r="C7" s="4">
        <f t="shared" si="9"/>
        <v>230.00000000000003</v>
      </c>
      <c r="D7" s="4">
        <f t="shared" si="2"/>
        <v>276</v>
      </c>
      <c r="E7" s="18">
        <f t="shared" si="3"/>
        <v>9900000</v>
      </c>
      <c r="F7" s="10">
        <f t="shared" si="4"/>
        <v>51652</v>
      </c>
      <c r="G7" s="10">
        <f t="shared" si="5"/>
        <v>43043</v>
      </c>
      <c r="H7" s="10">
        <f t="shared" si="6"/>
        <v>35870</v>
      </c>
      <c r="I7" s="4" t="e">
        <f>#REF!</f>
        <v>#REF!</v>
      </c>
      <c r="J7" s="4">
        <f t="shared" si="7"/>
        <v>0</v>
      </c>
      <c r="O7">
        <v>0</v>
      </c>
      <c r="P7">
        <v>230</v>
      </c>
      <c r="Q7">
        <f t="shared" si="8"/>
        <v>191.66666666666669</v>
      </c>
      <c r="R7" s="2">
        <v>9900000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138.33333333333334</v>
      </c>
      <c r="C8" s="4">
        <f t="shared" si="9"/>
        <v>166</v>
      </c>
      <c r="D8" s="4">
        <f t="shared" si="2"/>
        <v>199.2</v>
      </c>
      <c r="E8" s="18">
        <f t="shared" si="3"/>
        <v>4500000</v>
      </c>
      <c r="F8" s="10">
        <f t="shared" si="4"/>
        <v>32530</v>
      </c>
      <c r="G8" s="10">
        <f t="shared" si="5"/>
        <v>27108</v>
      </c>
      <c r="H8" s="10">
        <f t="shared" si="6"/>
        <v>22590</v>
      </c>
      <c r="I8" s="4" t="e">
        <f>#REF!</f>
        <v>#REF!</v>
      </c>
      <c r="J8" s="4">
        <f t="shared" si="7"/>
        <v>0</v>
      </c>
      <c r="O8">
        <v>0</v>
      </c>
      <c r="P8">
        <v>166</v>
      </c>
      <c r="Q8">
        <f t="shared" si="8"/>
        <v>138.33333333333334</v>
      </c>
      <c r="R8" s="2">
        <v>4500000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208.33333333333334</v>
      </c>
      <c r="C9" s="4">
        <f t="shared" si="9"/>
        <v>250</v>
      </c>
      <c r="D9" s="4">
        <f t="shared" si="2"/>
        <v>300</v>
      </c>
      <c r="E9" s="18">
        <f t="shared" si="3"/>
        <v>7000000</v>
      </c>
      <c r="F9" s="10">
        <f t="shared" si="4"/>
        <v>33600</v>
      </c>
      <c r="G9" s="10">
        <f t="shared" si="5"/>
        <v>28000</v>
      </c>
      <c r="H9" s="10">
        <f t="shared" si="6"/>
        <v>23333</v>
      </c>
      <c r="I9" s="4" t="e">
        <f>#REF!</f>
        <v>#REF!</v>
      </c>
      <c r="J9" s="4">
        <f t="shared" si="7"/>
        <v>0</v>
      </c>
      <c r="O9">
        <v>0</v>
      </c>
      <c r="P9">
        <v>250</v>
      </c>
      <c r="Q9">
        <f t="shared" si="8"/>
        <v>208.33333333333334</v>
      </c>
      <c r="R9" s="2">
        <v>7000000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291.66666666666669</v>
      </c>
      <c r="C10" s="4">
        <f t="shared" si="9"/>
        <v>350</v>
      </c>
      <c r="D10" s="4">
        <f t="shared" si="2"/>
        <v>420</v>
      </c>
      <c r="E10" s="18">
        <f t="shared" si="3"/>
        <v>12500000</v>
      </c>
      <c r="F10" s="10">
        <f t="shared" si="4"/>
        <v>42857</v>
      </c>
      <c r="G10" s="10">
        <f t="shared" si="5"/>
        <v>35714</v>
      </c>
      <c r="H10" s="10">
        <f t="shared" si="6"/>
        <v>29762</v>
      </c>
      <c r="I10" s="4" t="e">
        <f>#REF!</f>
        <v>#REF!</v>
      </c>
      <c r="J10" s="4">
        <f t="shared" si="7"/>
        <v>0</v>
      </c>
      <c r="O10">
        <v>0</v>
      </c>
      <c r="P10">
        <v>350</v>
      </c>
      <c r="Q10">
        <f t="shared" si="8"/>
        <v>291.66666666666669</v>
      </c>
      <c r="R10" s="2">
        <v>12500000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8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8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8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8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I20" s="6" t="s">
        <v>39</v>
      </c>
    </row>
    <row r="21" spans="7:24" x14ac:dyDescent="0.25">
      <c r="G21" s="17" t="s">
        <v>14</v>
      </c>
      <c r="H21" s="17" t="s">
        <v>15</v>
      </c>
      <c r="I21" s="17" t="s">
        <v>16</v>
      </c>
      <c r="J21" s="17" t="s">
        <v>17</v>
      </c>
      <c r="K21" s="17"/>
      <c r="L21" s="17"/>
      <c r="M21" s="17"/>
      <c r="N21" s="17" t="s">
        <v>22</v>
      </c>
    </row>
    <row r="22" spans="7:24" hidden="1" x14ac:dyDescent="0.25">
      <c r="G22" s="6" t="s">
        <v>23</v>
      </c>
      <c r="H22" s="16">
        <v>821</v>
      </c>
      <c r="I22" s="15">
        <v>821</v>
      </c>
      <c r="J22" s="15">
        <v>825</v>
      </c>
      <c r="K22" s="15"/>
      <c r="L22" s="15"/>
      <c r="M22" s="15"/>
      <c r="N22" s="15"/>
    </row>
    <row r="23" spans="7:24" hidden="1" x14ac:dyDescent="0.25">
      <c r="G23" t="s">
        <v>18</v>
      </c>
      <c r="H23" s="15">
        <v>28000</v>
      </c>
      <c r="I23" s="15">
        <v>28000</v>
      </c>
      <c r="J23" s="15">
        <v>28000</v>
      </c>
      <c r="K23" s="15"/>
      <c r="L23" s="15"/>
      <c r="M23" s="15"/>
      <c r="N23" s="15"/>
    </row>
    <row r="24" spans="7:24" x14ac:dyDescent="0.25">
      <c r="G24" s="6" t="s">
        <v>19</v>
      </c>
      <c r="H24" s="19">
        <f>H23*H22</f>
        <v>22988000</v>
      </c>
      <c r="I24" s="19">
        <f>I23*I22</f>
        <v>22988000</v>
      </c>
      <c r="J24" s="19">
        <f>J23*J22</f>
        <v>23100000</v>
      </c>
      <c r="K24" s="19"/>
      <c r="L24" s="19"/>
      <c r="M24" s="19"/>
      <c r="N24" s="19">
        <f>SUM(H24:M24)</f>
        <v>69076000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s="6" t="s">
        <v>20</v>
      </c>
      <c r="H25" s="19">
        <f>H24*90%</f>
        <v>20689200</v>
      </c>
      <c r="I25" s="19">
        <f>I24*90%</f>
        <v>20689200</v>
      </c>
      <c r="J25" s="19">
        <f>J24*90%</f>
        <v>20790000</v>
      </c>
      <c r="K25" s="19"/>
      <c r="L25" s="19"/>
      <c r="M25" s="19"/>
      <c r="N25" s="19">
        <f>N24*90%</f>
        <v>62168400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s="6" t="s">
        <v>21</v>
      </c>
      <c r="H26" s="19">
        <f>H24*80%</f>
        <v>18390400</v>
      </c>
      <c r="I26" s="19">
        <f>I24*80%</f>
        <v>18390400</v>
      </c>
      <c r="J26" s="19">
        <f>J24*80%</f>
        <v>18480000</v>
      </c>
      <c r="K26" s="19"/>
      <c r="L26" s="19"/>
      <c r="M26" s="19"/>
      <c r="N26" s="19">
        <f>N24*80%</f>
        <v>55260800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34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35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>
        <v>17.75</v>
      </c>
      <c r="H31">
        <v>8.1</v>
      </c>
      <c r="I31" s="6">
        <f>H31*G31</f>
        <v>143.77500000000001</v>
      </c>
      <c r="J31" s="6">
        <f>I31*10.764</f>
        <v>1547.5941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 t="s">
        <v>36</v>
      </c>
      <c r="I32" t="e">
        <f t="shared" ref="I32:I58" si="21">H32*G32</f>
        <v>#VALUE!</v>
      </c>
      <c r="J32" t="e">
        <f t="shared" ref="J32:J54" si="22">I32*10.764</f>
        <v>#VALUE!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>
        <v>5.75</v>
      </c>
      <c r="H33">
        <v>5.92</v>
      </c>
      <c r="I33">
        <f t="shared" si="21"/>
        <v>34.04</v>
      </c>
      <c r="J33">
        <f t="shared" si="22"/>
        <v>366.40655999999996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G34">
        <v>0.43</v>
      </c>
      <c r="H34">
        <v>0.78</v>
      </c>
      <c r="I34">
        <f t="shared" si="21"/>
        <v>0.33540000000000003</v>
      </c>
      <c r="J34">
        <f t="shared" si="22"/>
        <v>3.6102456000000003</v>
      </c>
      <c r="Q34" s="11"/>
      <c r="R34" s="11"/>
    </row>
    <row r="35" spans="7:24" x14ac:dyDescent="0.25">
      <c r="G35">
        <v>0.5</v>
      </c>
      <c r="H35">
        <v>2.62</v>
      </c>
      <c r="I35">
        <f t="shared" si="21"/>
        <v>1.31</v>
      </c>
      <c r="J35">
        <f t="shared" si="22"/>
        <v>14.10084</v>
      </c>
      <c r="Q35" s="11"/>
      <c r="R35" s="11"/>
      <c r="T35" s="6"/>
    </row>
    <row r="36" spans="7:24" x14ac:dyDescent="0.25">
      <c r="G36">
        <v>1.84</v>
      </c>
      <c r="H36">
        <v>1.42</v>
      </c>
      <c r="I36">
        <f t="shared" si="21"/>
        <v>2.6128</v>
      </c>
      <c r="J36">
        <f t="shared" si="22"/>
        <v>28.124179199999997</v>
      </c>
      <c r="P36" s="11"/>
      <c r="Q36" s="11"/>
      <c r="R36" s="11"/>
      <c r="S36" s="6"/>
    </row>
    <row r="37" spans="7:24" x14ac:dyDescent="0.25">
      <c r="G37">
        <v>0.4</v>
      </c>
      <c r="H37">
        <v>1.2</v>
      </c>
      <c r="I37">
        <f t="shared" si="21"/>
        <v>0.48</v>
      </c>
      <c r="J37">
        <f t="shared" si="22"/>
        <v>5.1667199999999998</v>
      </c>
    </row>
    <row r="38" spans="7:24" x14ac:dyDescent="0.25">
      <c r="G38">
        <v>0.2</v>
      </c>
      <c r="H38">
        <v>0.78</v>
      </c>
      <c r="I38">
        <f t="shared" si="21"/>
        <v>0.15600000000000003</v>
      </c>
      <c r="J38">
        <f t="shared" si="22"/>
        <v>1.6791840000000002</v>
      </c>
    </row>
    <row r="39" spans="7:24" x14ac:dyDescent="0.25">
      <c r="I39" s="6">
        <f>SUM(I33:I38)</f>
        <v>38.934199999999997</v>
      </c>
      <c r="J39" s="6">
        <f t="shared" si="22"/>
        <v>419.08772879999992</v>
      </c>
    </row>
    <row r="40" spans="7:24" x14ac:dyDescent="0.25">
      <c r="G40" t="s">
        <v>37</v>
      </c>
      <c r="I40" t="e">
        <f t="shared" si="21"/>
        <v>#VALUE!</v>
      </c>
      <c r="J40" t="e">
        <f t="shared" si="22"/>
        <v>#VALUE!</v>
      </c>
    </row>
    <row r="41" spans="7:24" x14ac:dyDescent="0.25">
      <c r="G41">
        <v>3.27</v>
      </c>
      <c r="H41">
        <v>0.78</v>
      </c>
      <c r="I41" s="6">
        <f t="shared" si="21"/>
        <v>2.5506000000000002</v>
      </c>
      <c r="J41" s="6">
        <f t="shared" si="22"/>
        <v>27.4546584</v>
      </c>
    </row>
    <row r="42" spans="7:24" x14ac:dyDescent="0.25">
      <c r="G42" t="s">
        <v>38</v>
      </c>
      <c r="I42" t="e">
        <f t="shared" si="21"/>
        <v>#VALUE!</v>
      </c>
      <c r="J42" t="e">
        <f t="shared" si="22"/>
        <v>#VALUE!</v>
      </c>
    </row>
    <row r="43" spans="7:24" x14ac:dyDescent="0.25">
      <c r="G43">
        <v>0.16</v>
      </c>
      <c r="H43">
        <v>0.7</v>
      </c>
      <c r="I43">
        <f t="shared" si="21"/>
        <v>0.11199999999999999</v>
      </c>
      <c r="J43">
        <f t="shared" si="22"/>
        <v>1.2055679999999998</v>
      </c>
    </row>
    <row r="44" spans="7:24" x14ac:dyDescent="0.25">
      <c r="G44">
        <v>1.25</v>
      </c>
      <c r="H44">
        <v>1.9</v>
      </c>
      <c r="I44">
        <f t="shared" si="21"/>
        <v>2.375</v>
      </c>
      <c r="J44">
        <f t="shared" si="22"/>
        <v>25.564499999999999</v>
      </c>
    </row>
    <row r="45" spans="7:24" x14ac:dyDescent="0.25">
      <c r="G45">
        <v>0.16</v>
      </c>
      <c r="H45">
        <v>0.7</v>
      </c>
      <c r="I45">
        <f t="shared" si="21"/>
        <v>0.11199999999999999</v>
      </c>
      <c r="J45">
        <f t="shared" si="22"/>
        <v>1.2055679999999998</v>
      </c>
    </row>
    <row r="46" spans="7:24" x14ac:dyDescent="0.25">
      <c r="G46">
        <v>1.26</v>
      </c>
      <c r="H46">
        <v>1.9</v>
      </c>
      <c r="I46">
        <f t="shared" si="21"/>
        <v>2.3939999999999997</v>
      </c>
      <c r="J46">
        <f t="shared" si="22"/>
        <v>25.769015999999993</v>
      </c>
    </row>
    <row r="47" spans="7:24" x14ac:dyDescent="0.25">
      <c r="I47" s="6">
        <f>SUM(I43:I46)</f>
        <v>4.9930000000000003</v>
      </c>
      <c r="J47" s="6">
        <f t="shared" si="22"/>
        <v>53.744652000000002</v>
      </c>
    </row>
    <row r="48" spans="7:24" x14ac:dyDescent="0.25">
      <c r="I48">
        <f t="shared" si="21"/>
        <v>0</v>
      </c>
      <c r="J48">
        <f t="shared" si="22"/>
        <v>0</v>
      </c>
    </row>
    <row r="49" spans="9:10" x14ac:dyDescent="0.25">
      <c r="I49">
        <f t="shared" si="21"/>
        <v>0</v>
      </c>
      <c r="J49" s="6">
        <f>J47+J41+J39+J31</f>
        <v>2047.8811392</v>
      </c>
    </row>
    <row r="50" spans="9:10" x14ac:dyDescent="0.25">
      <c r="I50">
        <f t="shared" si="21"/>
        <v>0</v>
      </c>
      <c r="J50">
        <f t="shared" si="22"/>
        <v>0</v>
      </c>
    </row>
    <row r="51" spans="9:10" x14ac:dyDescent="0.25">
      <c r="I51">
        <f t="shared" si="21"/>
        <v>0</v>
      </c>
      <c r="J51">
        <f t="shared" si="22"/>
        <v>0</v>
      </c>
    </row>
    <row r="52" spans="9:10" x14ac:dyDescent="0.25">
      <c r="I52">
        <f t="shared" si="21"/>
        <v>0</v>
      </c>
      <c r="J52">
        <f t="shared" si="22"/>
        <v>0</v>
      </c>
    </row>
    <row r="53" spans="9:10" x14ac:dyDescent="0.25">
      <c r="I53">
        <f t="shared" si="21"/>
        <v>0</v>
      </c>
      <c r="J53">
        <f t="shared" si="22"/>
        <v>0</v>
      </c>
    </row>
    <row r="54" spans="9:10" x14ac:dyDescent="0.25">
      <c r="I54">
        <f t="shared" si="21"/>
        <v>0</v>
      </c>
      <c r="J54">
        <f t="shared" si="22"/>
        <v>0</v>
      </c>
    </row>
    <row r="55" spans="9:10" x14ac:dyDescent="0.25">
      <c r="I55">
        <f t="shared" si="21"/>
        <v>0</v>
      </c>
    </row>
    <row r="56" spans="9:10" x14ac:dyDescent="0.25">
      <c r="I56">
        <f t="shared" si="21"/>
        <v>0</v>
      </c>
    </row>
    <row r="57" spans="9:10" x14ac:dyDescent="0.25">
      <c r="I57">
        <f t="shared" si="21"/>
        <v>0</v>
      </c>
    </row>
    <row r="58" spans="9:10" x14ac:dyDescent="0.25">
      <c r="I58">
        <f t="shared" si="21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2025-02-06T04:39:39Z</dcterms:modified>
</cp:coreProperties>
</file>