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Rahul Vilas Pakhade\"/>
    </mc:Choice>
  </mc:AlternateContent>
  <xr:revisionPtr revIDLastSave="0" documentId="13_ncr:1_{0BDEFDCF-C032-4D87-881A-3C72DD30E8D8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W11" i="4" l="1"/>
  <c r="V11" i="4"/>
  <c r="R11" i="4"/>
  <c r="Q11" i="4"/>
  <c r="W10" i="4"/>
  <c r="W9" i="4"/>
  <c r="V10" i="4"/>
  <c r="V9" i="4"/>
  <c r="R10" i="4"/>
  <c r="Q10" i="4"/>
  <c r="R9" i="4"/>
  <c r="Q9" i="4"/>
  <c r="Q12" i="4"/>
  <c r="Q13" i="4"/>
  <c r="Q14" i="4"/>
  <c r="Q15" i="4"/>
  <c r="Q3" i="4"/>
  <c r="C2" i="4"/>
  <c r="G20" i="4"/>
  <c r="H18" i="4"/>
  <c r="P12" i="4" l="1"/>
  <c r="P11" i="4"/>
  <c r="P10" i="4"/>
  <c r="P9" i="4"/>
  <c r="P8" i="4"/>
  <c r="P7" i="4"/>
  <c r="P6" i="4"/>
  <c r="P5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<sst xmlns="http://schemas.openxmlformats.org/spreadsheetml/2006/main" count="25" uniqueCount="22">
  <si>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</si>
  <si>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</si>
  <si>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</si>
  <si>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</si>
  <si>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</si>
  <si>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</si>
  <si>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</si>
  <si>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</si>
  <si>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</si>
  <si>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</si>
  <si>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</si>
  <si>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</si>
  <si>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</si>
  <si>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B-601,6Floor, Nilkanth Wisteria. Plot no A-8,Sector 20,New panvel</t>
  </si>
  <si>
    <t>rera ca</t>
  </si>
  <si>
    <t>rate</t>
  </si>
  <si>
    <t>fmv</t>
  </si>
  <si>
    <t>av as per cost sheet - 44.90 lakhs</t>
  </si>
  <si>
    <t>cost sheet  - 48.89 lakhs</t>
  </si>
  <si>
    <t>18.12.24</t>
  </si>
  <si>
    <t>05.12.24</t>
  </si>
  <si>
    <t>31.10.24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</si>
</sst>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72BFD-79B3-4465-A542-493DC55B0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11C5F-DA0F-4317-A12A-02F8586F9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AA9D2-8A4C-4180-B4A0-5654AB20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E4094-55CA-4637-83AA-9A686C83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7C32E-97B3-47CE-95AD-5B621C5A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458455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FE3C3-82FD-4837-8CBC-5B521012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92855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DB9CC-26DF-4247-B4A1-42D48EEE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8E45D-1696-4644-8783-20E0D2A4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07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AF467-46A6-46C7-AF65-0C19E566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7E99F-7228-4863-B96C-8C1D72A6C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P5" sqref="P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7.85546875" customWidth="1"/>
    <col min="20" max="20" width="3.42578125" customWidth="1"/>
    <col min="22" max="22" width="14.710937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716</v>
      </c>
      <c r="C2" s="4">
        <f>B2*1.1</f>
        <v>787.6</v>
      </c>
      <c r="D2" s="4">
        <f t="shared" ref="D2:D13" si="2">C2*1.2</f>
        <v>945.12</v>
      </c>
      <c r="E2" s="5">
        <f t="shared" ref="E2:E13" si="3">R2</f>
        <v>9700000</v>
      </c>
      <c r="F2" s="10">
        <f t="shared" ref="F2:F13" si="4">ROUND((E2/B2),0)</f>
        <v>13547</v>
      </c>
      <c r="G2" s="10">
        <f t="shared" ref="G2:G13" si="5">ROUND((E2/C2),0)</f>
        <v>12316</v>
      </c>
      <c r="H2" s="10">
        <f t="shared" ref="H2:H13" si="6">ROUND((E2/D2),0)</f>
        <v>10263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716</v>
      </c>
      <c r="R2" s="2">
        <v>9700000</v>
      </c>
      <c r="S2" s="8"/>
      <c r="T2" s="8"/>
    </row>
    <row r="3" spans="1:23" x14ac:dyDescent="0.25">
      <c r="A3" s="4">
        <f t="shared" si="0"/>
        <v>0</v>
      </c>
      <c r="B3" s="4">
        <f t="shared" si="1"/>
        <v>498.18181818181813</v>
      </c>
      <c r="C3" s="4">
        <f t="shared" ref="C3:C15" si="9">B3*1.1</f>
        <v>548</v>
      </c>
      <c r="D3" s="4">
        <f t="shared" si="2"/>
        <v>657.6</v>
      </c>
      <c r="E3" s="5">
        <f t="shared" si="3"/>
        <v>6170000</v>
      </c>
      <c r="F3" s="10">
        <f t="shared" si="4"/>
        <v>12385</v>
      </c>
      <c r="G3" s="10">
        <f t="shared" si="5"/>
        <v>11259</v>
      </c>
      <c r="H3" s="10">
        <f t="shared" si="6"/>
        <v>9383</v>
      </c>
      <c r="I3" s="4" t="e">
        <f>#REF!</f>
        <v>#REF!</v>
      </c>
      <c r="J3" s="4">
        <f t="shared" si="7"/>
        <v>0</v>
      </c>
      <c r="O3">
        <v>0</v>
      </c>
      <c r="P3">
        <v>548</v>
      </c>
      <c r="Q3">
        <f>P3/1.1</f>
        <v>498.18181818181813</v>
      </c>
      <c r="R3" s="2">
        <v>6170000</v>
      </c>
      <c r="S3" s="8"/>
      <c r="T3" s="8"/>
    </row>
    <row r="4" spans="1:23" x14ac:dyDescent="0.25">
      <c r="A4" s="4">
        <f t="shared" si="0"/>
        <v>0</v>
      </c>
      <c r="B4" s="4">
        <f t="shared" si="1"/>
        <v>454.5454545454545</v>
      </c>
      <c r="C4" s="4">
        <f t="shared" si="9"/>
        <v>500</v>
      </c>
      <c r="D4" s="4">
        <f t="shared" si="2"/>
        <v>600</v>
      </c>
      <c r="E4" s="5">
        <f t="shared" si="3"/>
        <v>7500000</v>
      </c>
      <c r="F4" s="15">
        <f t="shared" si="4"/>
        <v>16500</v>
      </c>
      <c r="G4" s="10">
        <f t="shared" si="5"/>
        <v>15000</v>
      </c>
      <c r="H4" s="10">
        <f t="shared" si="6"/>
        <v>12500</v>
      </c>
      <c r="I4" s="4" t="e">
        <f>#REF!</f>
        <v>#REF!</v>
      </c>
      <c r="J4" s="4">
        <f t="shared" si="7"/>
        <v>0</v>
      </c>
      <c r="O4">
        <v>0</v>
      </c>
      <c r="P4">
        <v>500</v>
      </c>
      <c r="Q4">
        <f>P4/1.1</f>
        <v>454.5454545454545</v>
      </c>
      <c r="R4" s="2">
        <v>7500000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456</v>
      </c>
      <c r="C5" s="4">
        <f t="shared" si="9"/>
        <v>501.6</v>
      </c>
      <c r="D5" s="4">
        <f t="shared" si="2"/>
        <v>601.91999999999996</v>
      </c>
      <c r="E5" s="5">
        <f t="shared" si="3"/>
        <v>6000000</v>
      </c>
      <c r="F5" s="10">
        <f t="shared" si="4"/>
        <v>13158</v>
      </c>
      <c r="G5" s="10">
        <f t="shared" si="5"/>
        <v>11962</v>
      </c>
      <c r="H5" s="10">
        <f t="shared" si="6"/>
        <v>9968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456</v>
      </c>
      <c r="R5" s="2">
        <v>6000000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768</v>
      </c>
      <c r="C6" s="4">
        <f t="shared" si="9"/>
        <v>844.80000000000007</v>
      </c>
      <c r="D6" s="4">
        <f t="shared" si="2"/>
        <v>1013.76</v>
      </c>
      <c r="E6" s="5">
        <f t="shared" si="3"/>
        <v>9050000</v>
      </c>
      <c r="F6" s="10">
        <f t="shared" si="4"/>
        <v>11784</v>
      </c>
      <c r="G6" s="10">
        <f t="shared" si="5"/>
        <v>10713</v>
      </c>
      <c r="H6" s="10">
        <f t="shared" si="6"/>
        <v>8927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768</v>
      </c>
      <c r="R6" s="2">
        <v>9050000</v>
      </c>
      <c r="S6" s="8"/>
      <c r="T6" s="8"/>
    </row>
    <row r="7" spans="1:23" x14ac:dyDescent="0.25">
      <c r="A7" s="4">
        <f t="shared" si="0"/>
        <v>0</v>
      </c>
      <c r="B7" s="4">
        <f t="shared" si="1"/>
        <v>456</v>
      </c>
      <c r="C7" s="4">
        <f t="shared" si="9"/>
        <v>501.6</v>
      </c>
      <c r="D7" s="4">
        <f t="shared" si="2"/>
        <v>601.91999999999996</v>
      </c>
      <c r="E7" s="5">
        <f t="shared" si="3"/>
        <v>5900000</v>
      </c>
      <c r="F7" s="10">
        <f t="shared" si="4"/>
        <v>12939</v>
      </c>
      <c r="G7" s="10">
        <f t="shared" si="5"/>
        <v>11762</v>
      </c>
      <c r="H7" s="10">
        <f t="shared" si="6"/>
        <v>9802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456</v>
      </c>
      <c r="R7" s="2">
        <v>5900000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410</v>
      </c>
      <c r="C8" s="4">
        <f t="shared" si="9"/>
        <v>451.00000000000006</v>
      </c>
      <c r="D8" s="4">
        <f t="shared" si="2"/>
        <v>541.20000000000005</v>
      </c>
      <c r="E8" s="5">
        <f t="shared" si="3"/>
        <v>6400000</v>
      </c>
      <c r="F8" s="15">
        <f t="shared" si="4"/>
        <v>15610</v>
      </c>
      <c r="G8" s="10">
        <f t="shared" si="5"/>
        <v>14191</v>
      </c>
      <c r="H8" s="10">
        <f t="shared" si="6"/>
        <v>11826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410</v>
      </c>
      <c r="R8" s="2">
        <v>6400000</v>
      </c>
      <c r="S8" s="8"/>
      <c r="T8" s="8"/>
    </row>
    <row r="9" spans="1:23" x14ac:dyDescent="0.25">
      <c r="A9" s="4">
        <f t="shared" si="0"/>
        <v>0</v>
      </c>
      <c r="B9" s="4">
        <f t="shared" si="1"/>
        <v>415.91019599999998</v>
      </c>
      <c r="C9" s="4">
        <f t="shared" si="9"/>
        <v>457.50121560000002</v>
      </c>
      <c r="D9" s="4">
        <f t="shared" si="2"/>
        <v>549.00145871999996</v>
      </c>
      <c r="E9" s="5">
        <f t="shared" si="3"/>
        <v>7033700</v>
      </c>
      <c r="F9" s="10">
        <f t="shared" si="4"/>
        <v>16912</v>
      </c>
      <c r="G9" s="10">
        <f t="shared" si="5"/>
        <v>15374</v>
      </c>
      <c r="H9" s="10">
        <f t="shared" si="6"/>
        <v>12812</v>
      </c>
      <c r="I9" s="4" t="e">
        <f>#REF!</f>
        <v>#REF!</v>
      </c>
      <c r="J9" s="4" t="str">
        <f t="shared" si="7"/>
        <v>18.12.24</v>
      </c>
      <c r="O9">
        <v>0</v>
      </c>
      <c r="P9">
        <f t="shared" si="8"/>
        <v>0</v>
      </c>
      <c r="Q9">
        <f>38.639*10.764</f>
        <v>415.91019599999998</v>
      </c>
      <c r="R9" s="2">
        <f>6545500+458200+30000</f>
        <v>7033700</v>
      </c>
      <c r="S9" s="8" t="s">
        <v>19</v>
      </c>
      <c r="T9" s="8">
        <v>12</v>
      </c>
      <c r="V9" s="2">
        <f>6545500</f>
        <v>6545500</v>
      </c>
      <c r="W9">
        <f>V9/Q9</f>
        <v>15737.772391615041</v>
      </c>
    </row>
    <row r="10" spans="1:23" x14ac:dyDescent="0.25">
      <c r="A10" s="4">
        <f t="shared" si="0"/>
        <v>0</v>
      </c>
      <c r="B10" s="4">
        <f t="shared" si="1"/>
        <v>646.65806399999997</v>
      </c>
      <c r="C10" s="4">
        <f t="shared" si="9"/>
        <v>711.32387040000003</v>
      </c>
      <c r="D10" s="4">
        <f t="shared" si="2"/>
        <v>853.58864447999997</v>
      </c>
      <c r="E10" s="5">
        <f t="shared" si="3"/>
        <v>10070900</v>
      </c>
      <c r="F10" s="15">
        <f t="shared" si="4"/>
        <v>15574</v>
      </c>
      <c r="G10" s="10">
        <f t="shared" si="5"/>
        <v>14158</v>
      </c>
      <c r="H10" s="10">
        <f t="shared" si="6"/>
        <v>11798</v>
      </c>
      <c r="I10" s="4" t="e">
        <f>#REF!</f>
        <v>#REF!</v>
      </c>
      <c r="J10" s="4" t="str">
        <f t="shared" si="7"/>
        <v>05.12.24</v>
      </c>
      <c r="O10">
        <v>0</v>
      </c>
      <c r="P10">
        <f t="shared" si="8"/>
        <v>0</v>
      </c>
      <c r="Q10">
        <f>60.076*10.764</f>
        <v>646.65806399999997</v>
      </c>
      <c r="R10" s="2">
        <f>9384000+656900+30000</f>
        <v>10070900</v>
      </c>
      <c r="S10" s="8" t="s">
        <v>20</v>
      </c>
      <c r="T10" s="8">
        <v>12</v>
      </c>
      <c r="V10" s="2">
        <f>9384000</f>
        <v>9384000</v>
      </c>
      <c r="W10">
        <f>V10/Q10</f>
        <v>14511.533254458882</v>
      </c>
    </row>
    <row r="11" spans="1:23" x14ac:dyDescent="0.25">
      <c r="A11" s="4">
        <f t="shared" si="0"/>
        <v>0</v>
      </c>
      <c r="B11" s="4">
        <f t="shared" si="1"/>
        <v>439.66634399999992</v>
      </c>
      <c r="C11" s="4">
        <f t="shared" si="9"/>
        <v>483.63297839999996</v>
      </c>
      <c r="D11" s="4">
        <f t="shared" si="2"/>
        <v>580.3595740799999</v>
      </c>
      <c r="E11" s="5">
        <f t="shared" si="3"/>
        <v>6763550</v>
      </c>
      <c r="F11" s="15">
        <f t="shared" si="4"/>
        <v>15383</v>
      </c>
      <c r="G11" s="10">
        <f t="shared" si="5"/>
        <v>13985</v>
      </c>
      <c r="H11" s="10">
        <f t="shared" si="6"/>
        <v>11654</v>
      </c>
      <c r="I11" s="4" t="e">
        <f>#REF!</f>
        <v>#REF!</v>
      </c>
      <c r="J11" s="4" t="str">
        <f t="shared" si="7"/>
        <v>31.10.24</v>
      </c>
      <c r="O11">
        <v>0</v>
      </c>
      <c r="P11">
        <f t="shared" si="8"/>
        <v>0</v>
      </c>
      <c r="Q11">
        <f>40.846*10.764</f>
        <v>439.66634399999992</v>
      </c>
      <c r="R11" s="2">
        <f>6293000+440550+30000</f>
        <v>6763550</v>
      </c>
      <c r="S11" s="8" t="s">
        <v>21</v>
      </c>
      <c r="T11" s="8">
        <v>3</v>
      </c>
      <c r="V11" s="2">
        <f>6293000</f>
        <v>6293000</v>
      </c>
      <c r="W11">
        <f>V11/Q11</f>
        <v>14313.126501217936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5" si="10">P12/1.1</f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423</v>
      </c>
      <c r="H18">
        <f>39.278*10.764</f>
        <v>422.78839199999999</v>
      </c>
    </row>
    <row r="19" spans="6:24" x14ac:dyDescent="0.25">
      <c r="F19" s="7" t="s">
        <v>15</v>
      </c>
      <c r="G19">
        <v>14500</v>
      </c>
    </row>
    <row r="20" spans="6:24" x14ac:dyDescent="0.25">
      <c r="F20" s="7" t="s">
        <v>16</v>
      </c>
      <c r="G20">
        <f>G19*G18</f>
        <v>6133500</v>
      </c>
    </row>
    <row r="22" spans="6:24" x14ac:dyDescent="0.25">
      <c r="G22" s="6"/>
      <c r="H22" s="6"/>
    </row>
    <row r="24" spans="6:24" x14ac:dyDescent="0.25">
      <c r="F24" s="7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2025-02-04T04:46:12Z</dcterms:modified>
</cp:coreProperties>
</file>