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R15" i="16" l="1"/>
  <c r="T12" i="13"/>
  <c r="Q11" i="16" l="1"/>
  <c r="P11" i="16"/>
  <c r="P9" i="15"/>
  <c r="O9" i="15"/>
  <c r="R15" i="14"/>
  <c r="Q15" i="14"/>
  <c r="S10" i="13"/>
  <c r="R10" i="13"/>
  <c r="V40" i="4"/>
  <c r="V36" i="4"/>
  <c r="O33" i="4"/>
  <c r="O32" i="4"/>
  <c r="I32" i="4"/>
  <c r="I30" i="4"/>
  <c r="I31" i="4"/>
  <c r="I29" i="4"/>
  <c r="Q17" i="4" l="1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P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<sst xmlns="http://schemas.openxmlformats.org/spreadsheetml/2006/main" count="47" uniqueCount="42">
  <si>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</si>
  <si>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</si>
  <si>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</si>
  <si>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</si>
  <si>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</si>
  <si>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</si>
  <si>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</si>
  <si>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</si>
  <si>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</si>
  <si>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</si>
  <si>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</si>
  <si>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</si>
  <si>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</si>
  <si>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</si>
  <si>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</si>
  <si>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</si>
  <si>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</si>
  <si>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</si>
  <si>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</si>
  <si>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</si>
  <si>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</si>
  <si>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</si>
  <si>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</si>
  <si>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</si>
  <si>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</si>
  <si>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</si>
  <si>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</si>
  <si>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</si>
  <si>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</si>
  <si>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</si>
  <si>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</si>
  <si>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</si>
  <si>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</si>
  <si>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</si>
  <si>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</si>
  <si>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</si>
  <si>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</si>
  <si>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CA</t>
  </si>
  <si>
    <t>Cosmos Bank ( Chembur East Branch ) - Rahul Laxman Tatewar And Anita Laxman Tatewar</t>
  </si>
  <si>
    <t>Agree CA</t>
  </si>
  <si>
    <t>CB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</si>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</sst>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19904</xdr:colOff>
      <xdr:row>29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6115904" cy="51727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31</xdr:row>
      <xdr:rowOff>67482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57824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19904</xdr:colOff>
      <xdr:row>33</xdr:row>
      <xdr:rowOff>76929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115904" cy="5220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77061</xdr:colOff>
      <xdr:row>27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173061" cy="51727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13</xdr:col>
      <xdr:colOff>534240</xdr:colOff>
      <xdr:row>31</xdr:row>
      <xdr:rowOff>19777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020640" cy="5210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190499</xdr:rowOff>
    </xdr:from>
    <xdr:to>
      <xdr:col>16</xdr:col>
      <xdr:colOff>477678</xdr:colOff>
      <xdr:row>41</xdr:row>
      <xdr:rowOff>47624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499"/>
          <a:ext cx="10231278" cy="6524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0</xdr:row>
      <xdr:rowOff>104775</xdr:rowOff>
    </xdr:from>
    <xdr:to>
      <xdr:col>21</xdr:col>
      <xdr:colOff>391914</xdr:colOff>
      <xdr:row>32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104775"/>
          <a:ext cx="9955014" cy="6143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534921</xdr:colOff>
      <xdr:row>32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898121" cy="6038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19</xdr:col>
      <xdr:colOff>563500</xdr:colOff>
      <xdr:row>32</xdr:row>
      <xdr:rowOff>134166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0926700" cy="58491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487289</xdr:colOff>
      <xdr:row>31</xdr:row>
      <xdr:rowOff>124640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850489" cy="5839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A7" zoomScaleNormal="100" workbookViewId="0">
      <selection activeCell="O17" sqref="O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1" t="s">
        <v>35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/>
      <c r="T2"/>
    </row>
    <row r="3" spans="1:20" s="49" customFormat="1" x14ac:dyDescent="0.25">
      <c r="A3" s="47">
        <f t="shared" ref="A3:A8" si="0">N3</f>
        <v>0</v>
      </c>
      <c r="B3" s="47">
        <f t="shared" ref="B3:B8" si="1">Q3</f>
        <v>370</v>
      </c>
      <c r="C3" s="47">
        <f t="shared" ref="C3:C8" si="2">B3*1.2</f>
        <v>444</v>
      </c>
      <c r="D3" s="47">
        <f t="shared" ref="D3:D8" si="3">C3*1.2</f>
        <v>532.79999999999995</v>
      </c>
      <c r="E3" s="48">
        <f t="shared" ref="E3:E8" si="4">R3</f>
        <v>2354000</v>
      </c>
      <c r="F3" s="47">
        <f t="shared" ref="F3:F8" si="5">ROUND((E3/B3),0)</f>
        <v>6362</v>
      </c>
      <c r="G3" s="47">
        <f t="shared" ref="G3:G8" si="6">ROUND((E3/C3),0)</f>
        <v>5302</v>
      </c>
      <c r="H3" s="47">
        <f t="shared" ref="H3:H8" si="7">ROUND((E3/D3),0)</f>
        <v>4418</v>
      </c>
      <c r="I3" s="47" t="e">
        <f>#REF!</f>
        <v>#REF!</v>
      </c>
      <c r="J3" s="47">
        <f t="shared" ref="J3:J8" si="8">S3</f>
        <v>0</v>
      </c>
      <c r="O3" s="49">
        <v>0</v>
      </c>
      <c r="P3" s="49">
        <f t="shared" ref="P3:P8" si="9">O3/1.2</f>
        <v>0</v>
      </c>
      <c r="Q3" s="49">
        <v>370</v>
      </c>
      <c r="R3" s="50">
        <v>2354000</v>
      </c>
    </row>
    <row r="4" spans="1:20" x14ac:dyDescent="0.25">
      <c r="A4" s="4">
        <f t="shared" ref="A4:A6" si="10">N4</f>
        <v>0</v>
      </c>
      <c r="B4" s="4">
        <f t="shared" ref="B4:B6" si="11">Q4</f>
        <v>383</v>
      </c>
      <c r="C4" s="4">
        <f t="shared" ref="C4:C6" si="12">B4*1.2</f>
        <v>459.59999999999997</v>
      </c>
      <c r="D4" s="4">
        <f t="shared" ref="D4:D6" si="13">C4*1.2</f>
        <v>551.52</v>
      </c>
      <c r="E4" s="5">
        <f t="shared" ref="E4:E6" si="14">R4</f>
        <v>2100000</v>
      </c>
      <c r="F4" s="4">
        <f t="shared" ref="F4:F6" si="15">ROUND((E4/B4),0)</f>
        <v>5483</v>
      </c>
      <c r="G4" s="4">
        <f t="shared" ref="G4:G6" si="16">ROUND((E4/C4),0)</f>
        <v>4569</v>
      </c>
      <c r="H4" s="9">
        <f t="shared" ref="H4:H6" si="17">ROUND((E4/D4),0)</f>
        <v>3808</v>
      </c>
      <c r="I4" s="4" t="e">
        <f>#REF!</f>
        <v>#REF!</v>
      </c>
      <c r="J4" s="4">
        <f t="shared" ref="J4:J6" si="18">S4</f>
        <v>0</v>
      </c>
      <c r="O4">
        <v>0</v>
      </c>
      <c r="P4">
        <f t="shared" ref="P4:P6" si="19">O4/1.2</f>
        <v>0</v>
      </c>
      <c r="Q4">
        <v>383</v>
      </c>
      <c r="R4" s="2">
        <v>2100000</v>
      </c>
    </row>
    <row r="5" spans="1:20" x14ac:dyDescent="0.25">
      <c r="A5" s="4">
        <f t="shared" si="10"/>
        <v>0</v>
      </c>
      <c r="B5" s="4">
        <f t="shared" si="11"/>
        <v>559</v>
      </c>
      <c r="C5" s="4">
        <f t="shared" si="12"/>
        <v>670.8</v>
      </c>
      <c r="D5" s="4">
        <f t="shared" si="13"/>
        <v>804.95999999999992</v>
      </c>
      <c r="E5" s="5">
        <f t="shared" si="14"/>
        <v>3055425</v>
      </c>
      <c r="F5" s="4">
        <f t="shared" si="15"/>
        <v>5466</v>
      </c>
      <c r="G5" s="4">
        <f t="shared" si="16"/>
        <v>4555</v>
      </c>
      <c r="H5" s="9">
        <f t="shared" si="17"/>
        <v>3796</v>
      </c>
      <c r="I5" s="4" t="e">
        <f>#REF!</f>
        <v>#REF!</v>
      </c>
      <c r="J5" s="4">
        <f t="shared" si="18"/>
        <v>0</v>
      </c>
      <c r="O5">
        <v>0</v>
      </c>
      <c r="P5">
        <f t="shared" si="19"/>
        <v>0</v>
      </c>
      <c r="Q5">
        <v>559</v>
      </c>
      <c r="R5" s="2">
        <v>3055425</v>
      </c>
    </row>
    <row r="6" spans="1:20" s="49" customFormat="1" x14ac:dyDescent="0.25">
      <c r="A6" s="47">
        <f t="shared" si="10"/>
        <v>0</v>
      </c>
      <c r="B6" s="47">
        <f t="shared" si="11"/>
        <v>370</v>
      </c>
      <c r="C6" s="47">
        <f t="shared" si="12"/>
        <v>444</v>
      </c>
      <c r="D6" s="47">
        <f t="shared" si="13"/>
        <v>532.79999999999995</v>
      </c>
      <c r="E6" s="48">
        <f t="shared" si="14"/>
        <v>2182740</v>
      </c>
      <c r="F6" s="47">
        <f t="shared" si="15"/>
        <v>5899</v>
      </c>
      <c r="G6" s="47">
        <f t="shared" si="16"/>
        <v>4916</v>
      </c>
      <c r="H6" s="47">
        <f t="shared" si="17"/>
        <v>4097</v>
      </c>
      <c r="I6" s="47" t="e">
        <f>#REF!</f>
        <v>#REF!</v>
      </c>
      <c r="J6" s="47">
        <f t="shared" si="18"/>
        <v>0</v>
      </c>
      <c r="O6" s="49">
        <v>0</v>
      </c>
      <c r="P6" s="49">
        <f t="shared" si="19"/>
        <v>0</v>
      </c>
      <c r="Q6" s="49">
        <v>370</v>
      </c>
      <c r="R6" s="50">
        <v>2182740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f t="shared" ref="Q7:Q8" si="2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f t="shared" si="20"/>
        <v>0</v>
      </c>
      <c r="R8" s="2">
        <v>0</v>
      </c>
    </row>
    <row r="9" spans="1:20" x14ac:dyDescent="0.25">
      <c r="A9" s="4">
        <f t="shared" ref="A9:A11" si="21">N9</f>
        <v>0</v>
      </c>
      <c r="B9" s="4">
        <f t="shared" ref="B9:B11" si="22">Q9</f>
        <v>0</v>
      </c>
      <c r="C9" s="4">
        <f t="shared" ref="C9:C11" si="23">B9*1.2</f>
        <v>0</v>
      </c>
      <c r="D9" s="4">
        <f t="shared" ref="D9:D11" si="24">C9*1.2</f>
        <v>0</v>
      </c>
      <c r="E9" s="5">
        <f t="shared" ref="E9:E11" si="25">R9</f>
        <v>0</v>
      </c>
      <c r="F9" s="4" t="e">
        <f t="shared" ref="F9:F11" si="26">ROUND((E9/B9),0)</f>
        <v>#DIV/0!</v>
      </c>
      <c r="G9" s="4" t="e">
        <f t="shared" ref="G9:G11" si="27">ROUND((E9/C9),0)</f>
        <v>#DIV/0!</v>
      </c>
      <c r="H9" s="9" t="e">
        <f t="shared" ref="H9:H11" si="28">ROUND((E9/D9),0)</f>
        <v>#DIV/0!</v>
      </c>
      <c r="I9" s="4" t="e">
        <f>#REF!</f>
        <v>#REF!</v>
      </c>
      <c r="J9" s="4">
        <f t="shared" ref="J9:J11" si="29">S9</f>
        <v>0</v>
      </c>
      <c r="O9">
        <v>0</v>
      </c>
      <c r="P9">
        <f t="shared" ref="P9:Q11" si="30">O9/1.2</f>
        <v>0</v>
      </c>
      <c r="Q9">
        <f t="shared" si="30"/>
        <v>0</v>
      </c>
      <c r="R9" s="2">
        <v>0</v>
      </c>
    </row>
    <row r="10" spans="1:20" x14ac:dyDescent="0.25">
      <c r="A10" s="4">
        <f t="shared" si="21"/>
        <v>0</v>
      </c>
      <c r="B10" s="4">
        <f t="shared" si="22"/>
        <v>0</v>
      </c>
      <c r="C10" s="4">
        <f t="shared" si="23"/>
        <v>0</v>
      </c>
      <c r="D10" s="4">
        <f t="shared" si="24"/>
        <v>0</v>
      </c>
      <c r="E10" s="5">
        <f t="shared" si="25"/>
        <v>0</v>
      </c>
      <c r="F10" s="4" t="e">
        <f t="shared" si="26"/>
        <v>#DIV/0!</v>
      </c>
      <c r="G10" s="4" t="e">
        <f t="shared" si="27"/>
        <v>#DIV/0!</v>
      </c>
      <c r="H10" s="9" t="e">
        <f t="shared" si="28"/>
        <v>#DIV/0!</v>
      </c>
      <c r="I10" s="4" t="e">
        <f>#REF!</f>
        <v>#REF!</v>
      </c>
      <c r="J10" s="4">
        <f t="shared" si="29"/>
        <v>0</v>
      </c>
      <c r="O10">
        <v>0</v>
      </c>
      <c r="P10">
        <f t="shared" si="30"/>
        <v>0</v>
      </c>
      <c r="Q10">
        <f t="shared" si="30"/>
        <v>0</v>
      </c>
      <c r="R10" s="2">
        <v>0</v>
      </c>
    </row>
    <row r="11" spans="1:20" x14ac:dyDescent="0.25">
      <c r="A11" s="4">
        <f t="shared" si="21"/>
        <v>0</v>
      </c>
      <c r="B11" s="4">
        <f t="shared" si="22"/>
        <v>0</v>
      </c>
      <c r="C11" s="4">
        <f t="shared" si="23"/>
        <v>0</v>
      </c>
      <c r="D11" s="4">
        <f t="shared" si="24"/>
        <v>0</v>
      </c>
      <c r="E11" s="5">
        <f t="shared" si="25"/>
        <v>0</v>
      </c>
      <c r="F11" s="9" t="e">
        <f t="shared" si="26"/>
        <v>#DIV/0!</v>
      </c>
      <c r="G11" s="9" t="e">
        <f t="shared" si="27"/>
        <v>#DIV/0!</v>
      </c>
      <c r="H11" s="9" t="e">
        <f t="shared" si="28"/>
        <v>#DIV/0!</v>
      </c>
      <c r="I11" s="4" t="e">
        <f>#REF!</f>
        <v>#REF!</v>
      </c>
      <c r="J11" s="4">
        <f t="shared" si="29"/>
        <v>0</v>
      </c>
      <c r="O11">
        <v>0</v>
      </c>
      <c r="P11">
        <f t="shared" si="30"/>
        <v>0</v>
      </c>
      <c r="Q11">
        <f t="shared" si="30"/>
        <v>0</v>
      </c>
      <c r="R11" s="2">
        <v>0</v>
      </c>
    </row>
    <row r="12" spans="1:20" ht="36.75" customHeight="1" x14ac:dyDescent="0.25">
      <c r="A12" s="51" t="s">
        <v>36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</row>
    <row r="13" spans="1:20" ht="14.25" customHeight="1" x14ac:dyDescent="0.25">
      <c r="A13" s="4">
        <f t="shared" ref="A13:A25" si="31">N13</f>
        <v>0</v>
      </c>
      <c r="B13" s="4">
        <f t="shared" ref="B13:B25" si="32">Q13</f>
        <v>392</v>
      </c>
      <c r="C13" s="4">
        <f t="shared" ref="C13:C25" si="33">B13*1.2</f>
        <v>470.4</v>
      </c>
      <c r="D13" s="4">
        <f t="shared" ref="D13:D25" si="34">C13*1.2</f>
        <v>564.4799999999999</v>
      </c>
      <c r="E13" s="5">
        <f t="shared" ref="E13:E25" si="35">R13</f>
        <v>2500000</v>
      </c>
      <c r="F13" s="9">
        <f t="shared" ref="F13:F25" si="36">ROUND((E13/B13),0)</f>
        <v>6378</v>
      </c>
      <c r="G13" s="9">
        <f t="shared" ref="G13:G25" si="37">ROUND((E13/C13),0)</f>
        <v>5315</v>
      </c>
      <c r="H13" s="9">
        <f t="shared" ref="H13:H25" si="38">ROUND((E13/D13),0)</f>
        <v>4429</v>
      </c>
      <c r="I13" s="4" t="e">
        <f>#REF!</f>
        <v>#REF!</v>
      </c>
      <c r="J13" s="4">
        <f t="shared" ref="J13:J25" si="39">S13</f>
        <v>0</v>
      </c>
      <c r="O13">
        <v>0</v>
      </c>
      <c r="P13">
        <f t="shared" ref="P13:Q25" si="40">O13/1.2</f>
        <v>0</v>
      </c>
      <c r="Q13">
        <v>392</v>
      </c>
      <c r="R13" s="2">
        <v>2500000</v>
      </c>
    </row>
    <row r="14" spans="1:20" s="49" customFormat="1" ht="14.25" customHeight="1" x14ac:dyDescent="0.25">
      <c r="A14" s="47">
        <f t="shared" ref="A14:A17" si="41">N14</f>
        <v>0</v>
      </c>
      <c r="B14" s="47">
        <f t="shared" ref="B14:B17" si="42">Q14</f>
        <v>305</v>
      </c>
      <c r="C14" s="47">
        <f t="shared" ref="C14:C17" si="43">B14*1.2</f>
        <v>366</v>
      </c>
      <c r="D14" s="47">
        <f t="shared" ref="D14:D17" si="44">C14*1.2</f>
        <v>439.2</v>
      </c>
      <c r="E14" s="48">
        <f t="shared" ref="E14:E17" si="45">R14</f>
        <v>2350000</v>
      </c>
      <c r="F14" s="47">
        <f t="shared" ref="F14:F17" si="46">ROUND((E14/B14),0)</f>
        <v>7705</v>
      </c>
      <c r="G14" s="47">
        <f t="shared" ref="G14:G17" si="47">ROUND((E14/C14),0)</f>
        <v>6421</v>
      </c>
      <c r="H14" s="47">
        <f t="shared" ref="H14:H17" si="48">ROUND((E14/D14),0)</f>
        <v>5351</v>
      </c>
      <c r="I14" s="47" t="e">
        <f>#REF!</f>
        <v>#REF!</v>
      </c>
      <c r="J14" s="47">
        <f t="shared" ref="J14:J17" si="49">S14</f>
        <v>0</v>
      </c>
      <c r="O14" s="49">
        <v>0</v>
      </c>
      <c r="P14" s="49">
        <f t="shared" ref="P14:P15" si="50">O14/1.2</f>
        <v>0</v>
      </c>
      <c r="Q14" s="49">
        <v>305</v>
      </c>
      <c r="R14" s="50">
        <v>2350000</v>
      </c>
    </row>
    <row r="15" spans="1:20" ht="14.25" customHeight="1" x14ac:dyDescent="0.25">
      <c r="A15" s="4">
        <f t="shared" si="41"/>
        <v>0</v>
      </c>
      <c r="B15" s="4">
        <f t="shared" si="42"/>
        <v>660</v>
      </c>
      <c r="C15" s="4">
        <f t="shared" si="43"/>
        <v>792</v>
      </c>
      <c r="D15" s="4">
        <f t="shared" si="44"/>
        <v>950.4</v>
      </c>
      <c r="E15" s="5">
        <f t="shared" si="45"/>
        <v>3400000</v>
      </c>
      <c r="F15" s="9">
        <f t="shared" si="46"/>
        <v>5152</v>
      </c>
      <c r="G15" s="9">
        <f t="shared" si="47"/>
        <v>4293</v>
      </c>
      <c r="H15" s="9">
        <f t="shared" si="48"/>
        <v>3577</v>
      </c>
      <c r="I15" s="4" t="e">
        <f>#REF!</f>
        <v>#REF!</v>
      </c>
      <c r="J15" s="4">
        <f t="shared" si="49"/>
        <v>0</v>
      </c>
      <c r="O15">
        <v>0</v>
      </c>
      <c r="P15">
        <f t="shared" si="50"/>
        <v>0</v>
      </c>
      <c r="Q15">
        <v>660</v>
      </c>
      <c r="R15" s="2">
        <v>3400000</v>
      </c>
    </row>
    <row r="16" spans="1:20" ht="14.25" customHeight="1" x14ac:dyDescent="0.25">
      <c r="A16" s="4">
        <f t="shared" si="41"/>
        <v>0</v>
      </c>
      <c r="B16" s="4">
        <f t="shared" si="42"/>
        <v>683.33333333333337</v>
      </c>
      <c r="C16" s="4">
        <f t="shared" si="43"/>
        <v>820</v>
      </c>
      <c r="D16" s="4">
        <f t="shared" si="44"/>
        <v>984</v>
      </c>
      <c r="E16" s="5">
        <f t="shared" si="45"/>
        <v>2795000</v>
      </c>
      <c r="F16" s="9">
        <f t="shared" si="46"/>
        <v>4090</v>
      </c>
      <c r="G16" s="9">
        <f t="shared" si="47"/>
        <v>3409</v>
      </c>
      <c r="H16" s="9">
        <f t="shared" si="48"/>
        <v>2840</v>
      </c>
      <c r="I16" s="4" t="e">
        <f>#REF!</f>
        <v>#REF!</v>
      </c>
      <c r="J16" s="4">
        <f t="shared" si="49"/>
        <v>0</v>
      </c>
      <c r="O16">
        <v>0</v>
      </c>
      <c r="P16">
        <v>820</v>
      </c>
      <c r="Q16">
        <f t="shared" ref="Q16:Q17" si="51">P16/1.2</f>
        <v>683.33333333333337</v>
      </c>
      <c r="R16" s="2">
        <v>2795000</v>
      </c>
    </row>
    <row r="17" spans="1:25" ht="14.25" customHeight="1" x14ac:dyDescent="0.25">
      <c r="A17" s="4">
        <f t="shared" si="41"/>
        <v>0</v>
      </c>
      <c r="B17" s="4">
        <f t="shared" si="42"/>
        <v>654.16666666666674</v>
      </c>
      <c r="C17" s="4">
        <f t="shared" si="43"/>
        <v>785.00000000000011</v>
      </c>
      <c r="D17" s="4">
        <f t="shared" si="44"/>
        <v>942.00000000000011</v>
      </c>
      <c r="E17" s="5">
        <f t="shared" si="45"/>
        <v>4000000</v>
      </c>
      <c r="F17" s="9">
        <f t="shared" si="46"/>
        <v>6115</v>
      </c>
      <c r="G17" s="9">
        <f t="shared" si="47"/>
        <v>5096</v>
      </c>
      <c r="H17" s="9">
        <f t="shared" si="48"/>
        <v>4246</v>
      </c>
      <c r="I17" s="4" t="e">
        <f>#REF!</f>
        <v>#REF!</v>
      </c>
      <c r="J17" s="4">
        <f t="shared" si="49"/>
        <v>0</v>
      </c>
      <c r="O17">
        <v>0</v>
      </c>
      <c r="P17">
        <v>785</v>
      </c>
      <c r="Q17">
        <f t="shared" si="51"/>
        <v>654.16666666666674</v>
      </c>
      <c r="R17" s="2">
        <v>4000000</v>
      </c>
    </row>
    <row r="18" spans="1:25" s="49" customFormat="1" ht="14.25" customHeight="1" x14ac:dyDescent="0.25">
      <c r="A18" s="47">
        <f t="shared" si="31"/>
        <v>0</v>
      </c>
      <c r="B18" s="47">
        <f t="shared" si="32"/>
        <v>433</v>
      </c>
      <c r="C18" s="47">
        <f t="shared" si="33"/>
        <v>519.6</v>
      </c>
      <c r="D18" s="47">
        <f t="shared" si="34"/>
        <v>623.52</v>
      </c>
      <c r="E18" s="48">
        <f t="shared" si="35"/>
        <v>3124000</v>
      </c>
      <c r="F18" s="47">
        <f t="shared" si="36"/>
        <v>7215</v>
      </c>
      <c r="G18" s="47">
        <f t="shared" si="37"/>
        <v>6012</v>
      </c>
      <c r="H18" s="47">
        <f t="shared" si="38"/>
        <v>5010</v>
      </c>
      <c r="I18" s="47" t="e">
        <f>#REF!</f>
        <v>#REF!</v>
      </c>
      <c r="J18" s="47">
        <f t="shared" si="39"/>
        <v>0</v>
      </c>
      <c r="O18" s="49">
        <v>0</v>
      </c>
      <c r="P18" s="49">
        <f t="shared" si="40"/>
        <v>0</v>
      </c>
      <c r="Q18" s="49">
        <v>433</v>
      </c>
      <c r="R18" s="50">
        <v>3124000</v>
      </c>
    </row>
    <row r="19" spans="1:25" ht="14.25" customHeight="1" x14ac:dyDescent="0.25">
      <c r="A19" s="4">
        <f t="shared" si="31"/>
        <v>0</v>
      </c>
      <c r="B19" s="4">
        <f t="shared" si="32"/>
        <v>0</v>
      </c>
      <c r="C19" s="4">
        <f t="shared" si="33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5" ht="14.25" customHeight="1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ht="14.25" customHeight="1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ht="14.25" customHeight="1" x14ac:dyDescent="0.25">
      <c r="A22" s="4">
        <f t="shared" si="31"/>
        <v>0</v>
      </c>
      <c r="B22" s="4">
        <f t="shared" si="32"/>
        <v>0</v>
      </c>
      <c r="C22" s="4">
        <f t="shared" si="33"/>
        <v>0</v>
      </c>
      <c r="D22" s="4">
        <f t="shared" si="34"/>
        <v>0</v>
      </c>
      <c r="E22" s="5">
        <f t="shared" si="35"/>
        <v>0</v>
      </c>
      <c r="F22" s="9" t="e">
        <f t="shared" si="36"/>
        <v>#DIV/0!</v>
      </c>
      <c r="G22" s="9" t="e">
        <f t="shared" si="37"/>
        <v>#DIV/0!</v>
      </c>
      <c r="H22" s="9" t="e">
        <f t="shared" si="38"/>
        <v>#DIV/0!</v>
      </c>
      <c r="I22" s="4" t="e">
        <f>#REF!</f>
        <v>#REF!</v>
      </c>
      <c r="J22" s="4">
        <f t="shared" si="39"/>
        <v>0</v>
      </c>
      <c r="O22">
        <v>0</v>
      </c>
      <c r="P22">
        <f t="shared" si="40"/>
        <v>0</v>
      </c>
      <c r="Q22">
        <f t="shared" si="40"/>
        <v>0</v>
      </c>
      <c r="R22" s="2">
        <v>0</v>
      </c>
    </row>
    <row r="23" spans="1:25" ht="14.25" customHeight="1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ht="14.25" customHeight="1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G29" t="s">
        <v>39</v>
      </c>
      <c r="H29">
        <v>37.700000000000003</v>
      </c>
      <c r="I29" s="4">
        <f>H29*10.764</f>
        <v>405.80279999999999</v>
      </c>
      <c r="J29" s="4"/>
      <c r="O29">
        <v>406</v>
      </c>
      <c r="R29" s="2"/>
    </row>
    <row r="30" spans="1:25" x14ac:dyDescent="0.25">
      <c r="A30" s="4"/>
      <c r="B30" s="4"/>
      <c r="C30" s="4"/>
      <c r="D30" s="4"/>
      <c r="F30"/>
      <c r="G30" t="s">
        <v>40</v>
      </c>
      <c r="H30">
        <v>2.16</v>
      </c>
      <c r="I30" s="4">
        <f t="shared" ref="I30:I31" si="52">H30*10.764</f>
        <v>23.250240000000002</v>
      </c>
      <c r="J30" s="4"/>
      <c r="O30">
        <v>23</v>
      </c>
      <c r="R30" s="2"/>
      <c r="X30" s="7"/>
      <c r="Y30" s="7"/>
    </row>
    <row r="31" spans="1:25" ht="14.25" customHeight="1" x14ac:dyDescent="0.3">
      <c r="F31"/>
      <c r="G31" t="s">
        <v>41</v>
      </c>
      <c r="H31">
        <v>7.71</v>
      </c>
      <c r="I31" s="4">
        <f t="shared" si="52"/>
        <v>82.990439999999992</v>
      </c>
      <c r="O31">
        <v>83</v>
      </c>
      <c r="U31" s="31" t="s">
        <v>20</v>
      </c>
      <c r="V31" s="32"/>
      <c r="W31" s="33"/>
      <c r="X31" s="18"/>
      <c r="Y31" s="7"/>
    </row>
    <row r="32" spans="1:25" ht="38.25" customHeight="1" x14ac:dyDescent="0.3">
      <c r="I32">
        <f>SUM(I29:I31)</f>
        <v>512.04348000000005</v>
      </c>
      <c r="O32">
        <f>SUM(O29:O31)</f>
        <v>512</v>
      </c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7:25" ht="16.5" x14ac:dyDescent="0.3">
      <c r="O33">
        <f>O32*1.1</f>
        <v>563.20000000000005</v>
      </c>
      <c r="S33" s="10"/>
      <c r="T33" s="10"/>
      <c r="U33" s="34" t="s">
        <v>22</v>
      </c>
      <c r="V33" s="35">
        <v>2021</v>
      </c>
      <c r="W33" s="33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24</v>
      </c>
      <c r="V34" s="35">
        <f>V32-V33</f>
        <v>4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-56</v>
      </c>
      <c r="W35" s="33"/>
      <c r="X35" s="26"/>
      <c r="Y35" s="7"/>
    </row>
    <row r="36" spans="7:25" ht="16.5" x14ac:dyDescent="0.3">
      <c r="S36" s="10"/>
      <c r="T36" s="10"/>
      <c r="U36" s="37" t="s">
        <v>25</v>
      </c>
      <c r="V36" s="38">
        <f>563*2500</f>
        <v>1407500</v>
      </c>
      <c r="W36" s="33"/>
      <c r="X36" s="26"/>
      <c r="Y36" s="7"/>
    </row>
    <row r="37" spans="7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7:25" ht="39" customHeight="1" x14ac:dyDescent="0.3">
      <c r="P38" s="52" t="s">
        <v>38</v>
      </c>
      <c r="Q38" s="52"/>
      <c r="R38" s="52"/>
      <c r="S38" s="52"/>
      <c r="U38" s="37"/>
      <c r="V38" s="35"/>
      <c r="W38" s="33"/>
      <c r="X38" s="26"/>
      <c r="Y38" s="7"/>
    </row>
    <row r="39" spans="7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V39*0/60</f>
        <v>0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37</v>
      </c>
      <c r="V43" s="41">
        <v>512</v>
      </c>
      <c r="W43" s="33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5">
        <v>7000</v>
      </c>
      <c r="W44" s="33"/>
      <c r="X44" s="18"/>
      <c r="Y44" s="7"/>
    </row>
    <row r="45" spans="7:25" ht="16.5" x14ac:dyDescent="0.3">
      <c r="S45" s="10"/>
      <c r="T45" s="10"/>
      <c r="U45" s="37" t="s">
        <v>30</v>
      </c>
      <c r="V45" s="38">
        <f>V44*V43</f>
        <v>3584000</v>
      </c>
      <c r="W45" s="33"/>
      <c r="X45" s="26"/>
      <c r="Y45" s="7"/>
    </row>
    <row r="46" spans="7:25" ht="16.5" x14ac:dyDescent="0.3">
      <c r="S46" s="10"/>
      <c r="T46" s="10"/>
      <c r="U46" s="42" t="s">
        <v>31</v>
      </c>
      <c r="V46" s="43">
        <f>V45-V42</f>
        <v>3584000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32</v>
      </c>
      <c r="V47" s="43">
        <f>V46*0.9</f>
        <v>3225600</v>
      </c>
      <c r="W47" s="33"/>
      <c r="X47" s="28"/>
      <c r="Y47" s="7"/>
    </row>
    <row r="48" spans="7:25" ht="16.5" x14ac:dyDescent="0.3">
      <c r="S48" s="11"/>
      <c r="T48" s="10"/>
      <c r="U48" s="42" t="s">
        <v>33</v>
      </c>
      <c r="V48" s="45">
        <f>V46*0.8</f>
        <v>2867200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7466.666666666667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T44"/>
  <sheetViews>
    <sheetView topLeftCell="D7" zoomScaleNormal="100" workbookViewId="0">
      <selection activeCell="T9" sqref="T9:T12"/>
    </sheetView>
  </sheetViews>
  <sheetFormatPr defaultRowHeight="15" x14ac:dyDescent="0.25"/>
  <cols>
    <col min="20" max="20" width="15.5703125" customWidth="1"/>
  </cols>
  <sheetData>
    <row r="7" spans="18:20" x14ac:dyDescent="0.25">
      <c r="R7">
        <v>28.31</v>
      </c>
    </row>
    <row r="8" spans="18:20" x14ac:dyDescent="0.25">
      <c r="R8">
        <v>1.08</v>
      </c>
    </row>
    <row r="9" spans="18:20" x14ac:dyDescent="0.25">
      <c r="R9">
        <v>4.97</v>
      </c>
      <c r="T9">
        <v>2200000</v>
      </c>
    </row>
    <row r="10" spans="18:20" x14ac:dyDescent="0.25">
      <c r="R10">
        <f>SUM(R7:R9)</f>
        <v>34.36</v>
      </c>
      <c r="S10">
        <f>R10*10.764</f>
        <v>369.85103999999995</v>
      </c>
      <c r="T10">
        <v>132000</v>
      </c>
    </row>
    <row r="11" spans="18:20" x14ac:dyDescent="0.25">
      <c r="T11">
        <v>22000</v>
      </c>
    </row>
    <row r="12" spans="18:20" x14ac:dyDescent="0.25">
      <c r="T12">
        <f>SUM(T9:T11)</f>
        <v>2354000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2:R15"/>
  <sheetViews>
    <sheetView topLeftCell="C6" workbookViewId="0">
      <selection activeCell="R16" sqref="R16"/>
    </sheetView>
  </sheetViews>
  <sheetFormatPr defaultRowHeight="15" x14ac:dyDescent="0.25"/>
  <sheetData>
    <row r="12" spans="17:18" x14ac:dyDescent="0.25">
      <c r="Q12">
        <v>30.04</v>
      </c>
    </row>
    <row r="13" spans="17:18" x14ac:dyDescent="0.25">
      <c r="Q13">
        <v>1.08</v>
      </c>
    </row>
    <row r="14" spans="17:18" x14ac:dyDescent="0.25">
      <c r="Q14">
        <v>4.47</v>
      </c>
    </row>
    <row r="15" spans="17:18" x14ac:dyDescent="0.25">
      <c r="Q15">
        <f>SUM(Q12:Q14)</f>
        <v>35.589999999999996</v>
      </c>
      <c r="R15">
        <f>Q15*10.764</f>
        <v>383.09075999999993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9"/>
  <sheetViews>
    <sheetView zoomScaleNormal="100" workbookViewId="0">
      <selection activeCell="N11" sqref="N11"/>
    </sheetView>
  </sheetViews>
  <sheetFormatPr defaultRowHeight="15" x14ac:dyDescent="0.25"/>
  <sheetData>
    <row r="2" spans="1:16" x14ac:dyDescent="0.25">
      <c r="A2" s="6"/>
    </row>
    <row r="5" spans="1:16" x14ac:dyDescent="0.25">
      <c r="O5">
        <v>37.700000000000003</v>
      </c>
    </row>
    <row r="6" spans="1:16" x14ac:dyDescent="0.25">
      <c r="O6">
        <v>2.16</v>
      </c>
    </row>
    <row r="7" spans="1:16" x14ac:dyDescent="0.25">
      <c r="O7">
        <v>7.71</v>
      </c>
    </row>
    <row r="8" spans="1:16" x14ac:dyDescent="0.25">
      <c r="O8">
        <v>4.32</v>
      </c>
    </row>
    <row r="9" spans="1:16" x14ac:dyDescent="0.25">
      <c r="O9">
        <f>SUM(O5:O8)</f>
        <v>51.89</v>
      </c>
      <c r="P9">
        <f>O9*10.764</f>
        <v>558.54395999999997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8:R19"/>
  <sheetViews>
    <sheetView topLeftCell="C7" zoomScaleNormal="100" workbookViewId="0">
      <selection activeCell="R15" sqref="R15"/>
    </sheetView>
  </sheetViews>
  <sheetFormatPr defaultRowHeight="15" x14ac:dyDescent="0.25"/>
  <cols>
    <col min="18" max="18" width="15.5703125" customWidth="1"/>
  </cols>
  <sheetData>
    <row r="8" spans="16:18" x14ac:dyDescent="0.25">
      <c r="P8">
        <v>28.31</v>
      </c>
    </row>
    <row r="9" spans="16:18" x14ac:dyDescent="0.25">
      <c r="P9">
        <v>1.08</v>
      </c>
    </row>
    <row r="10" spans="16:18" x14ac:dyDescent="0.25">
      <c r="P10">
        <v>4.97</v>
      </c>
    </row>
    <row r="11" spans="16:18" x14ac:dyDescent="0.25">
      <c r="P11">
        <f>SUM(P8:P10)</f>
        <v>34.36</v>
      </c>
      <c r="Q11">
        <f>P11*10.764</f>
        <v>369.85103999999995</v>
      </c>
    </row>
    <row r="12" spans="16:18" x14ac:dyDescent="0.25">
      <c r="R12">
        <v>2078750</v>
      </c>
    </row>
    <row r="13" spans="16:18" x14ac:dyDescent="0.25">
      <c r="R13">
        <v>83200</v>
      </c>
    </row>
    <row r="14" spans="16:18" x14ac:dyDescent="0.25">
      <c r="R14">
        <v>20790</v>
      </c>
    </row>
    <row r="15" spans="16:18" x14ac:dyDescent="0.25">
      <c r="R15">
        <f>SUM(R12:R14)</f>
        <v>2182740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7" zoomScaleNormal="100" workbookViewId="0">
      <selection activeCell="F24" sqref="F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2025-02-08T08:00:17Z</dcterms:modified>
</cp:coreProperties>
</file>