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Madam Cama Road\Manjul Awasthi\"/>
    </mc:Choice>
  </mc:AlternateContent>
  <xr:revisionPtr revIDLastSave="0" documentId="13_ncr:1_{E2ED13B1-00D0-46C8-A193-79DA0871454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W13" i="4" l="1"/>
  <c r="W14" i="4"/>
  <c r="W15" i="4"/>
  <c r="W12" i="4"/>
  <c r="V15" i="4"/>
  <c r="V14" i="4"/>
  <c r="V13" i="4"/>
  <c r="V12" i="4"/>
  <c r="R15" i="4" l="1"/>
  <c r="P20" i="4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H19" i="4" s="1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R14" i="4"/>
  <c r="R13" i="4"/>
  <c r="R12" i="4"/>
  <c r="H27" i="4"/>
  <c r="J25" i="4"/>
  <c r="I25" i="4"/>
  <c r="I34" i="4"/>
  <c r="H16" i="4" l="1"/>
  <c r="H17" i="4"/>
  <c r="H18" i="4"/>
  <c r="F18" i="4"/>
  <c r="G19" i="4"/>
  <c r="F16" i="4"/>
  <c r="F17" i="4"/>
  <c r="F19" i="4"/>
  <c r="F20" i="4"/>
  <c r="G16" i="4"/>
  <c r="G17" i="4"/>
  <c r="G18" i="4"/>
  <c r="G20" i="4"/>
  <c r="P12" i="4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<sst xmlns="http://schemas.openxmlformats.org/spreadsheetml/2006/main" count="150" uniqueCount="27">
  <si>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</si>
  <si>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</si>
  <si>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</si>
  <si>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</si>
  <si>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</si>
  <si>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</si>
  <si>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</si>
  <si>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</si>
  <si>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</si>
  <si>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</si>
  <si>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</si>
  <si>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</si>
  <si>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</si>
  <si>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2211, 22nd Floor, Wing - A ( As Per SRA E Building), Raunak Centrum, Rahul Nagar 2,Near Vasant Dada Engg Collage, Sion Trombay Road, Near Priyadarshini Circle, Village - Chembur, </t>
  </si>
  <si>
    <t>agreement  - 24.01.2025</t>
  </si>
  <si>
    <t>av</t>
  </si>
  <si>
    <t>sd</t>
  </si>
  <si>
    <t>rd</t>
  </si>
  <si>
    <t>ca</t>
  </si>
  <si>
    <t>1 car parking</t>
  </si>
  <si>
    <t>bua</t>
  </si>
  <si>
    <t>rate on ca</t>
  </si>
  <si>
    <t>fmv</t>
  </si>
  <si>
    <t>27.01.2025</t>
  </si>
  <si>
    <t>27.01.25</t>
  </si>
  <si>
    <t>24.01.25</t>
  </si>
  <si>
    <t>14.01.25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</si>
</sst>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404C92-0854-4000-91BC-63D22D519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CCBA91-9CCC-4A5A-9DB7-0D06BDC1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78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11</xdr:col>
      <xdr:colOff>324661</xdr:colOff>
      <xdr:row>45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0F90E4-3AF3-401E-9A11-2C5C7C630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5811061" cy="810690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267503</xdr:colOff>
      <xdr:row>43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8480E1-353D-407B-B28D-580F62AC9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753903" cy="81259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324661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28B08-409C-4881-9DD2-11F67E09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11061" cy="813548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257977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2B575C-FFCF-4041-A1C8-C0CD6D59E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44377" cy="8164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467981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79F47E-3AFB-4D4C-92B2-858CE5F30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02381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44C2D6-B34D-44B7-8818-667D49814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49E019-D287-42E2-B0BC-B95FE1E43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439402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FCB77E-4284-4F48-B79E-C77EDFF6A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73802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448929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6568B5-A60B-4B9E-8DEC-97946458B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83329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65B036-6C62-4448-A214-FC62B64D6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AE97D1-DF7A-4239-AF1E-C8908028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49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DA1307-4C41-4CAE-A65F-E13D738A1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zoomScaleNormal="100" workbookViewId="0">
      <selection activeCell="D24" sqref="D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2" max="22" width="13.140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585</v>
      </c>
      <c r="C2" s="4">
        <f>B2*1.2</f>
        <v>702</v>
      </c>
      <c r="D2" s="4">
        <f t="shared" ref="D2:D13" si="2">C2*1.2</f>
        <v>842.4</v>
      </c>
      <c r="E2" s="5">
        <f t="shared" ref="E2:E13" si="3">R2</f>
        <v>18000000</v>
      </c>
      <c r="F2" s="10">
        <f t="shared" ref="F2:F13" si="4">ROUND((E2/B2),0)</f>
        <v>30769</v>
      </c>
      <c r="G2" s="10">
        <f t="shared" ref="G2:G13" si="5">ROUND((E2/C2),0)</f>
        <v>25641</v>
      </c>
      <c r="H2" s="10">
        <f t="shared" ref="H2:H13" si="6">ROUND((E2/D2),0)</f>
        <v>21368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585</v>
      </c>
      <c r="R2" s="2">
        <v>18000000</v>
      </c>
      <c r="S2" s="8"/>
      <c r="T2" s="8"/>
    </row>
    <row r="3" spans="1:23" x14ac:dyDescent="0.25">
      <c r="A3" s="4">
        <f t="shared" si="0"/>
        <v>0</v>
      </c>
      <c r="B3" s="4">
        <f t="shared" si="1"/>
        <v>600</v>
      </c>
      <c r="C3" s="4">
        <f t="shared" ref="C3:C15" si="9">B3*1.2</f>
        <v>720</v>
      </c>
      <c r="D3" s="4">
        <f t="shared" si="2"/>
        <v>864</v>
      </c>
      <c r="E3" s="5">
        <f t="shared" si="3"/>
        <v>16000000</v>
      </c>
      <c r="F3" s="10">
        <f t="shared" si="4"/>
        <v>26667</v>
      </c>
      <c r="G3" s="10">
        <f t="shared" si="5"/>
        <v>22222</v>
      </c>
      <c r="H3" s="10">
        <f t="shared" si="6"/>
        <v>18519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600</v>
      </c>
      <c r="R3" s="2">
        <v>16000000</v>
      </c>
      <c r="S3" s="8"/>
      <c r="T3" s="8"/>
    </row>
    <row r="4" spans="1:23" x14ac:dyDescent="0.25">
      <c r="A4" s="4">
        <f t="shared" si="0"/>
        <v>0</v>
      </c>
      <c r="B4" s="4">
        <f t="shared" si="1"/>
        <v>600</v>
      </c>
      <c r="C4" s="4">
        <f t="shared" si="9"/>
        <v>720</v>
      </c>
      <c r="D4" s="4">
        <f t="shared" si="2"/>
        <v>864</v>
      </c>
      <c r="E4" s="5">
        <f t="shared" si="3"/>
        <v>16500000</v>
      </c>
      <c r="F4" s="10">
        <f t="shared" si="4"/>
        <v>27500</v>
      </c>
      <c r="G4" s="10">
        <f t="shared" si="5"/>
        <v>22917</v>
      </c>
      <c r="H4" s="10">
        <f t="shared" si="6"/>
        <v>19097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600</v>
      </c>
      <c r="R4" s="2">
        <v>16500000</v>
      </c>
      <c r="S4" s="8"/>
      <c r="T4" s="8"/>
    </row>
    <row r="5" spans="1:23" x14ac:dyDescent="0.25">
      <c r="A5" s="4">
        <f t="shared" si="0"/>
        <v>0</v>
      </c>
      <c r="B5" s="4">
        <f t="shared" si="1"/>
        <v>585</v>
      </c>
      <c r="C5" s="4">
        <f t="shared" si="9"/>
        <v>702</v>
      </c>
      <c r="D5" s="4">
        <f t="shared" si="2"/>
        <v>842.4</v>
      </c>
      <c r="E5" s="5">
        <f t="shared" si="3"/>
        <v>16500000</v>
      </c>
      <c r="F5" s="10">
        <f t="shared" si="4"/>
        <v>28205</v>
      </c>
      <c r="G5" s="10">
        <f t="shared" si="5"/>
        <v>23504</v>
      </c>
      <c r="H5" s="10">
        <f t="shared" si="6"/>
        <v>19587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585</v>
      </c>
      <c r="R5" s="2">
        <v>16500000</v>
      </c>
      <c r="S5" s="8"/>
      <c r="T5" s="8"/>
    </row>
    <row r="6" spans="1:23" x14ac:dyDescent="0.25">
      <c r="A6" s="4">
        <f t="shared" si="0"/>
        <v>0</v>
      </c>
      <c r="B6" s="4">
        <f t="shared" si="1"/>
        <v>585</v>
      </c>
      <c r="C6" s="4">
        <f t="shared" si="9"/>
        <v>702</v>
      </c>
      <c r="D6" s="4">
        <f t="shared" si="2"/>
        <v>842.4</v>
      </c>
      <c r="E6" s="5">
        <f t="shared" si="3"/>
        <v>17800000</v>
      </c>
      <c r="F6" s="10">
        <f t="shared" si="4"/>
        <v>30427</v>
      </c>
      <c r="G6" s="10">
        <f t="shared" si="5"/>
        <v>25356</v>
      </c>
      <c r="H6" s="10">
        <f t="shared" si="6"/>
        <v>21130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585</v>
      </c>
      <c r="R6" s="2">
        <v>17800000</v>
      </c>
      <c r="S6" s="8"/>
      <c r="T6" s="8"/>
    </row>
    <row r="7" spans="1:23" x14ac:dyDescent="0.25">
      <c r="A7" s="4">
        <f t="shared" si="0"/>
        <v>0</v>
      </c>
      <c r="B7" s="4">
        <f t="shared" si="1"/>
        <v>606</v>
      </c>
      <c r="C7" s="4">
        <f t="shared" si="9"/>
        <v>727.19999999999993</v>
      </c>
      <c r="D7" s="4">
        <f t="shared" si="2"/>
        <v>872.63999999999987</v>
      </c>
      <c r="E7" s="5">
        <f t="shared" si="3"/>
        <v>18400000</v>
      </c>
      <c r="F7" s="10">
        <f t="shared" si="4"/>
        <v>30363</v>
      </c>
      <c r="G7" s="10">
        <f t="shared" si="5"/>
        <v>25303</v>
      </c>
      <c r="H7" s="10">
        <f t="shared" si="6"/>
        <v>21085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606</v>
      </c>
      <c r="R7" s="2">
        <v>18400000</v>
      </c>
      <c r="S7" s="8"/>
      <c r="T7" s="8"/>
    </row>
    <row r="8" spans="1:23" x14ac:dyDescent="0.25">
      <c r="A8" s="4">
        <f t="shared" si="0"/>
        <v>0</v>
      </c>
      <c r="B8" s="4">
        <f t="shared" si="1"/>
        <v>596</v>
      </c>
      <c r="C8" s="4">
        <f t="shared" si="9"/>
        <v>715.19999999999993</v>
      </c>
      <c r="D8" s="4">
        <f t="shared" si="2"/>
        <v>858.2399999999999</v>
      </c>
      <c r="E8" s="5">
        <f t="shared" si="3"/>
        <v>16700000</v>
      </c>
      <c r="F8" s="10">
        <f t="shared" si="4"/>
        <v>28020</v>
      </c>
      <c r="G8" s="10">
        <f t="shared" si="5"/>
        <v>23350</v>
      </c>
      <c r="H8" s="10">
        <f t="shared" si="6"/>
        <v>19458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596</v>
      </c>
      <c r="R8" s="2">
        <v>16700000</v>
      </c>
      <c r="S8" s="8"/>
      <c r="T8" s="8"/>
    </row>
    <row r="9" spans="1:23" x14ac:dyDescent="0.25">
      <c r="A9" s="4">
        <f t="shared" si="0"/>
        <v>0</v>
      </c>
      <c r="B9" s="4">
        <f t="shared" si="1"/>
        <v>596</v>
      </c>
      <c r="C9" s="4">
        <f t="shared" si="9"/>
        <v>715.19999999999993</v>
      </c>
      <c r="D9" s="4">
        <f t="shared" si="2"/>
        <v>858.2399999999999</v>
      </c>
      <c r="E9" s="5">
        <f t="shared" si="3"/>
        <v>17700000</v>
      </c>
      <c r="F9" s="15">
        <f t="shared" si="4"/>
        <v>29698</v>
      </c>
      <c r="G9" s="10">
        <f t="shared" si="5"/>
        <v>24748</v>
      </c>
      <c r="H9" s="10">
        <f t="shared" si="6"/>
        <v>20624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596</v>
      </c>
      <c r="R9" s="2">
        <v>17700000</v>
      </c>
      <c r="S9" s="8"/>
      <c r="T9" s="8"/>
    </row>
    <row r="10" spans="1:23" x14ac:dyDescent="0.25">
      <c r="A10" s="4">
        <f t="shared" si="0"/>
        <v>0</v>
      </c>
      <c r="B10" s="4">
        <f t="shared" si="1"/>
        <v>596</v>
      </c>
      <c r="C10" s="4">
        <f t="shared" si="9"/>
        <v>715.19999999999993</v>
      </c>
      <c r="D10" s="4">
        <f t="shared" si="2"/>
        <v>858.2399999999999</v>
      </c>
      <c r="E10" s="5">
        <f t="shared" si="3"/>
        <v>17500000</v>
      </c>
      <c r="F10" s="15">
        <f t="shared" si="4"/>
        <v>29362</v>
      </c>
      <c r="G10" s="10">
        <f t="shared" si="5"/>
        <v>24469</v>
      </c>
      <c r="H10" s="10">
        <f t="shared" si="6"/>
        <v>20391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596</v>
      </c>
      <c r="R10" s="2">
        <v>17500000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596</v>
      </c>
      <c r="C11" s="4">
        <f t="shared" si="9"/>
        <v>715.19999999999993</v>
      </c>
      <c r="D11" s="4">
        <f t="shared" si="2"/>
        <v>858.2399999999999</v>
      </c>
      <c r="E11" s="5">
        <f t="shared" si="3"/>
        <v>18100000</v>
      </c>
      <c r="F11" s="10">
        <f t="shared" si="4"/>
        <v>30369</v>
      </c>
      <c r="G11" s="10">
        <f t="shared" si="5"/>
        <v>25308</v>
      </c>
      <c r="H11" s="10">
        <f t="shared" si="6"/>
        <v>21090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596</v>
      </c>
      <c r="R11" s="2">
        <v>18100000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596</v>
      </c>
      <c r="C12" s="4">
        <f t="shared" si="9"/>
        <v>715.19999999999993</v>
      </c>
      <c r="D12" s="4">
        <f t="shared" si="2"/>
        <v>858.2399999999999</v>
      </c>
      <c r="E12" s="5">
        <f t="shared" si="3"/>
        <v>14528605</v>
      </c>
      <c r="F12" s="10">
        <f t="shared" si="4"/>
        <v>24377</v>
      </c>
      <c r="G12" s="10">
        <f t="shared" si="5"/>
        <v>20314</v>
      </c>
      <c r="H12" s="10">
        <f t="shared" si="6"/>
        <v>16928</v>
      </c>
      <c r="I12" s="4" t="e">
        <f>#REF!</f>
        <v>#REF!</v>
      </c>
      <c r="J12" s="4">
        <f t="shared" si="7"/>
        <v>19</v>
      </c>
      <c r="O12">
        <v>0</v>
      </c>
      <c r="P12">
        <f t="shared" si="8"/>
        <v>0</v>
      </c>
      <c r="Q12">
        <v>596</v>
      </c>
      <c r="R12" s="2">
        <f>13677905+820700+30000</f>
        <v>14528605</v>
      </c>
      <c r="S12" s="8">
        <v>19</v>
      </c>
      <c r="T12" s="8" t="s">
        <v>23</v>
      </c>
      <c r="V12" s="2">
        <f>13677905</f>
        <v>13677905</v>
      </c>
      <c r="W12">
        <f>V12/Q12</f>
        <v>22949.505033557049</v>
      </c>
    </row>
    <row r="13" spans="1:23" x14ac:dyDescent="0.25">
      <c r="A13" s="4">
        <f t="shared" si="0"/>
        <v>0</v>
      </c>
      <c r="B13" s="4">
        <f t="shared" si="1"/>
        <v>596</v>
      </c>
      <c r="C13" s="4">
        <f t="shared" si="9"/>
        <v>715.19999999999993</v>
      </c>
      <c r="D13" s="4">
        <f t="shared" si="2"/>
        <v>858.2399999999999</v>
      </c>
      <c r="E13" s="5">
        <f t="shared" si="3"/>
        <v>16497248</v>
      </c>
      <c r="F13" s="15">
        <f t="shared" si="4"/>
        <v>27680</v>
      </c>
      <c r="G13" s="10">
        <f t="shared" si="5"/>
        <v>23067</v>
      </c>
      <c r="H13" s="10">
        <f t="shared" si="6"/>
        <v>19222</v>
      </c>
      <c r="I13" s="4" t="e">
        <f>#REF!</f>
        <v>#REF!</v>
      </c>
      <c r="J13" s="4">
        <f t="shared" si="7"/>
        <v>26</v>
      </c>
      <c r="O13">
        <v>0</v>
      </c>
      <c r="P13">
        <f t="shared" ref="P13" si="10">O13/1.2</f>
        <v>0</v>
      </c>
      <c r="Q13">
        <v>596</v>
      </c>
      <c r="R13" s="2">
        <f>15535048+932200+30000</f>
        <v>16497248</v>
      </c>
      <c r="S13" s="8">
        <v>26</v>
      </c>
      <c r="T13" s="8" t="s">
        <v>24</v>
      </c>
      <c r="V13" s="2">
        <f>15535048</f>
        <v>15535048</v>
      </c>
      <c r="W13">
        <f t="shared" ref="W13:W15" si="11">V13/Q13</f>
        <v>26065.516778523492</v>
      </c>
    </row>
    <row r="14" spans="1:23" x14ac:dyDescent="0.25">
      <c r="A14" s="4">
        <f t="shared" si="0"/>
        <v>0</v>
      </c>
      <c r="B14" s="4">
        <f t="shared" si="1"/>
        <v>596</v>
      </c>
      <c r="C14" s="4">
        <f t="shared" si="9"/>
        <v>715.19999999999993</v>
      </c>
      <c r="D14" s="4">
        <f t="shared" ref="D14:D15" si="12">C14*1.2</f>
        <v>858.2399999999999</v>
      </c>
      <c r="E14" s="5">
        <f t="shared" ref="E14:E15" si="13">R14</f>
        <v>16850581</v>
      </c>
      <c r="F14" s="10">
        <f t="shared" ref="F14:F15" si="14">ROUND((E14/B14),0)</f>
        <v>28273</v>
      </c>
      <c r="G14" s="10">
        <f t="shared" ref="G14:G15" si="15">ROUND((E14/C14),0)</f>
        <v>23561</v>
      </c>
      <c r="H14" s="10">
        <f t="shared" ref="H14:H15" si="16">ROUND((E14/D14),0)</f>
        <v>19634</v>
      </c>
      <c r="I14" s="4" t="e">
        <f>#REF!</f>
        <v>#REF!</v>
      </c>
      <c r="J14" s="4">
        <f t="shared" ref="J14:J15" si="17">S14</f>
        <v>20</v>
      </c>
      <c r="O14">
        <v>0</v>
      </c>
      <c r="P14">
        <f t="shared" ref="P14:P15" si="18">O14/1.2</f>
        <v>0</v>
      </c>
      <c r="Q14">
        <v>596</v>
      </c>
      <c r="R14" s="2">
        <f>15868381+952200+30000</f>
        <v>16850581</v>
      </c>
      <c r="S14" s="8">
        <v>20</v>
      </c>
      <c r="T14" s="8" t="s">
        <v>25</v>
      </c>
      <c r="V14" s="2">
        <f>15868381</f>
        <v>15868381</v>
      </c>
      <c r="W14">
        <f t="shared" si="11"/>
        <v>26624.800335570471</v>
      </c>
    </row>
    <row r="15" spans="1:23" x14ac:dyDescent="0.25">
      <c r="A15" s="4">
        <f t="shared" si="0"/>
        <v>0</v>
      </c>
      <c r="B15" s="4">
        <f t="shared" si="1"/>
        <v>935</v>
      </c>
      <c r="C15" s="4">
        <f t="shared" si="9"/>
        <v>1122</v>
      </c>
      <c r="D15" s="4">
        <f t="shared" si="12"/>
        <v>1346.3999999999999</v>
      </c>
      <c r="E15" s="5">
        <f t="shared" si="13"/>
        <v>26239124</v>
      </c>
      <c r="F15" s="15">
        <f t="shared" si="14"/>
        <v>28063</v>
      </c>
      <c r="G15" s="10">
        <f t="shared" si="15"/>
        <v>23386</v>
      </c>
      <c r="H15" s="10">
        <f t="shared" si="16"/>
        <v>19488</v>
      </c>
      <c r="I15" s="4" t="e">
        <f>#REF!</f>
        <v>#REF!</v>
      </c>
      <c r="J15" s="4">
        <f t="shared" si="17"/>
        <v>21</v>
      </c>
      <c r="O15">
        <v>0</v>
      </c>
      <c r="P15">
        <f t="shared" si="18"/>
        <v>0</v>
      </c>
      <c r="Q15">
        <v>935</v>
      </c>
      <c r="R15" s="2">
        <f>24725524+1483600+30000</f>
        <v>26239124</v>
      </c>
      <c r="S15" s="8">
        <v>21</v>
      </c>
      <c r="T15" s="8" t="s">
        <v>26</v>
      </c>
      <c r="V15" s="2">
        <f>24725524</f>
        <v>24725524</v>
      </c>
      <c r="W15">
        <f t="shared" si="11"/>
        <v>26444.410695187165</v>
      </c>
    </row>
    <row r="16" spans="1:23" x14ac:dyDescent="0.25">
      <c r="A16" s="4">
        <f t="shared" ref="A16:A20" si="19">N16</f>
        <v>0</v>
      </c>
      <c r="B16" s="4">
        <f t="shared" ref="B16:B20" si="20">Q16</f>
        <v>0</v>
      </c>
      <c r="C16" s="4">
        <f t="shared" ref="C16:C20" si="21">B16*1.2</f>
        <v>0</v>
      </c>
      <c r="D16" s="4">
        <f t="shared" ref="D16:D20" si="22">C16*1.2</f>
        <v>0</v>
      </c>
      <c r="E16" s="5">
        <f t="shared" ref="E16:E20" si="23">R16</f>
        <v>0</v>
      </c>
      <c r="F16" s="10" t="e">
        <f t="shared" ref="F16:F20" si="24">ROUND((E16/B16),0)</f>
        <v>#DIV/0!</v>
      </c>
      <c r="G16" s="10" t="e">
        <f t="shared" ref="G16:G20" si="25">ROUND((E16/C16),0)</f>
        <v>#DIV/0!</v>
      </c>
      <c r="H16" s="10" t="e">
        <f t="shared" ref="H16:H20" si="26">ROUND((E16/D16),0)</f>
        <v>#DIV/0!</v>
      </c>
      <c r="I16" s="4" t="e">
        <f>#REF!</f>
        <v>#REF!</v>
      </c>
      <c r="J16" s="4">
        <f t="shared" ref="J16:J20" si="27">S16</f>
        <v>0</v>
      </c>
      <c r="O16">
        <v>0</v>
      </c>
      <c r="P16">
        <f t="shared" ref="P16:P20" si="28">O16/1.2</f>
        <v>0</v>
      </c>
      <c r="Q16">
        <f t="shared" ref="Q16:Q20" si="29">P16/1.2</f>
        <v>0</v>
      </c>
      <c r="R16" s="2">
        <v>0</v>
      </c>
      <c r="S16" s="8"/>
      <c r="T16" s="8"/>
    </row>
    <row r="17" spans="1:24" x14ac:dyDescent="0.25">
      <c r="A17" s="4">
        <f t="shared" si="19"/>
        <v>0</v>
      </c>
      <c r="B17" s="4">
        <f t="shared" si="20"/>
        <v>0</v>
      </c>
      <c r="C17" s="4">
        <f t="shared" si="21"/>
        <v>0</v>
      </c>
      <c r="D17" s="4">
        <f t="shared" si="22"/>
        <v>0</v>
      </c>
      <c r="E17" s="5">
        <f t="shared" si="23"/>
        <v>0</v>
      </c>
      <c r="F17" s="10" t="e">
        <f t="shared" si="24"/>
        <v>#DIV/0!</v>
      </c>
      <c r="G17" s="10" t="e">
        <f t="shared" si="25"/>
        <v>#DIV/0!</v>
      </c>
      <c r="H17" s="10" t="e">
        <f t="shared" si="26"/>
        <v>#DIV/0!</v>
      </c>
      <c r="I17" s="4" t="e">
        <f>#REF!</f>
        <v>#REF!</v>
      </c>
      <c r="J17" s="4">
        <f t="shared" si="27"/>
        <v>0</v>
      </c>
      <c r="O17">
        <v>0</v>
      </c>
      <c r="P17">
        <f t="shared" si="28"/>
        <v>0</v>
      </c>
      <c r="Q17">
        <f t="shared" si="29"/>
        <v>0</v>
      </c>
      <c r="R17" s="2">
        <v>0</v>
      </c>
      <c r="S17" s="8"/>
      <c r="T17" s="8"/>
    </row>
    <row r="18" spans="1:24" x14ac:dyDescent="0.25">
      <c r="A18" s="4">
        <f t="shared" si="19"/>
        <v>0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10" t="e">
        <f t="shared" si="24"/>
        <v>#DIV/0!</v>
      </c>
      <c r="G18" s="4" t="e">
        <f t="shared" si="25"/>
        <v>#DIV/0!</v>
      </c>
      <c r="H18" s="4" t="e">
        <f t="shared" si="26"/>
        <v>#DIV/0!</v>
      </c>
      <c r="I18" s="4" t="e">
        <f>#REF!</f>
        <v>#REF!</v>
      </c>
      <c r="J18" s="4">
        <f t="shared" si="27"/>
        <v>0</v>
      </c>
      <c r="O18">
        <v>0</v>
      </c>
      <c r="P18">
        <f t="shared" si="28"/>
        <v>0</v>
      </c>
      <c r="Q18">
        <f t="shared" si="29"/>
        <v>0</v>
      </c>
      <c r="R18" s="2">
        <v>0</v>
      </c>
      <c r="S18" s="8"/>
      <c r="T18" s="8"/>
    </row>
    <row r="19" spans="1:24" x14ac:dyDescent="0.25">
      <c r="A19" s="4">
        <f t="shared" si="19"/>
        <v>0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10" t="e">
        <f t="shared" si="24"/>
        <v>#DIV/0!</v>
      </c>
      <c r="G19" s="4" t="e">
        <f t="shared" si="25"/>
        <v>#DIV/0!</v>
      </c>
      <c r="H19" s="4" t="e">
        <f t="shared" si="26"/>
        <v>#DIV/0!</v>
      </c>
      <c r="I19" s="4" t="e">
        <f>#REF!</f>
        <v>#REF!</v>
      </c>
      <c r="J19" s="4">
        <f t="shared" si="27"/>
        <v>0</v>
      </c>
      <c r="O19">
        <v>0</v>
      </c>
      <c r="P19">
        <f t="shared" si="28"/>
        <v>0</v>
      </c>
      <c r="Q19">
        <f t="shared" si="29"/>
        <v>0</v>
      </c>
      <c r="R19" s="2">
        <v>0</v>
      </c>
      <c r="S19" s="8"/>
      <c r="T19" s="8"/>
    </row>
    <row r="20" spans="1:24" x14ac:dyDescent="0.25">
      <c r="A20" s="4">
        <f t="shared" si="19"/>
        <v>0</v>
      </c>
      <c r="B20" s="4">
        <f t="shared" si="20"/>
        <v>0</v>
      </c>
      <c r="C20" s="4">
        <f t="shared" si="21"/>
        <v>0</v>
      </c>
      <c r="D20" s="4">
        <f t="shared" si="22"/>
        <v>0</v>
      </c>
      <c r="E20" s="5">
        <f t="shared" si="23"/>
        <v>0</v>
      </c>
      <c r="F20" s="10" t="e">
        <f t="shared" si="24"/>
        <v>#DIV/0!</v>
      </c>
      <c r="G20" s="4" t="e">
        <f t="shared" si="25"/>
        <v>#DIV/0!</v>
      </c>
      <c r="H20" s="4" t="e">
        <f t="shared" si="26"/>
        <v>#DIV/0!</v>
      </c>
      <c r="I20" s="4" t="e">
        <f>#REF!</f>
        <v>#REF!</v>
      </c>
      <c r="J20" s="4">
        <f t="shared" si="27"/>
        <v>0</v>
      </c>
      <c r="O20">
        <v>0</v>
      </c>
      <c r="P20">
        <f t="shared" si="28"/>
        <v>0</v>
      </c>
      <c r="Q20">
        <f t="shared" si="29"/>
        <v>0</v>
      </c>
      <c r="R20" s="2">
        <v>0</v>
      </c>
      <c r="S20" s="8"/>
      <c r="T20" s="8"/>
    </row>
    <row r="22" spans="1:24" x14ac:dyDescent="0.25">
      <c r="G22" t="s">
        <v>13</v>
      </c>
    </row>
    <row r="24" spans="1:24" x14ac:dyDescent="0.25">
      <c r="G24" t="s">
        <v>18</v>
      </c>
      <c r="H24">
        <v>596</v>
      </c>
      <c r="I24" t="s">
        <v>19</v>
      </c>
    </row>
    <row r="25" spans="1:24" x14ac:dyDescent="0.25">
      <c r="G25" t="s">
        <v>20</v>
      </c>
      <c r="H25">
        <v>656</v>
      </c>
      <c r="I25">
        <f>60.93*10.764</f>
        <v>655.85051999999996</v>
      </c>
      <c r="J25">
        <f>I25/H24</f>
        <v>1.1004203355704698</v>
      </c>
    </row>
    <row r="26" spans="1:24" x14ac:dyDescent="0.25">
      <c r="G26" t="s">
        <v>21</v>
      </c>
      <c r="H26">
        <v>28000</v>
      </c>
    </row>
    <row r="27" spans="1:24" x14ac:dyDescent="0.25">
      <c r="G27" s="6" t="s">
        <v>22</v>
      </c>
      <c r="H27" s="6">
        <f>H26*H24</f>
        <v>16688000</v>
      </c>
    </row>
    <row r="29" spans="1:24" x14ac:dyDescent="0.25">
      <c r="P29" s="11"/>
      <c r="Q29" s="11"/>
      <c r="R29" s="13"/>
      <c r="T29" s="11"/>
      <c r="U29" s="11"/>
      <c r="V29" s="11"/>
      <c r="W29" s="11"/>
      <c r="X29" s="11"/>
    </row>
    <row r="30" spans="1:24" x14ac:dyDescent="0.25">
      <c r="H30" t="s">
        <v>14</v>
      </c>
      <c r="P30" s="11"/>
      <c r="Q30" s="14"/>
      <c r="R30" s="14"/>
      <c r="T30" s="14"/>
      <c r="U30" s="14"/>
      <c r="V30" s="11"/>
      <c r="W30" s="11"/>
      <c r="X30" s="11"/>
    </row>
    <row r="31" spans="1:24" x14ac:dyDescent="0.25">
      <c r="H31" t="s">
        <v>15</v>
      </c>
      <c r="I31">
        <v>15392190</v>
      </c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H32" t="s">
        <v>16</v>
      </c>
      <c r="I32">
        <v>923600</v>
      </c>
      <c r="P32" s="11"/>
      <c r="Q32" s="11"/>
      <c r="R32" s="11"/>
      <c r="T32" s="11"/>
      <c r="U32" s="11"/>
      <c r="V32" s="11"/>
      <c r="W32" s="11"/>
      <c r="X32" s="11"/>
    </row>
    <row r="33" spans="8:24" x14ac:dyDescent="0.25">
      <c r="H33" t="s">
        <v>17</v>
      </c>
      <c r="I33">
        <v>30000</v>
      </c>
      <c r="P33" s="11"/>
      <c r="Q33" s="11"/>
      <c r="R33" s="12"/>
      <c r="T33" s="12"/>
      <c r="U33" s="12"/>
      <c r="V33" s="11"/>
      <c r="W33" s="11"/>
      <c r="X33" s="11"/>
    </row>
    <row r="34" spans="8:24" x14ac:dyDescent="0.25">
      <c r="I34">
        <f>SUM(I31:I33)</f>
        <v>16345790</v>
      </c>
      <c r="P34" s="11"/>
      <c r="Q34" s="11"/>
      <c r="R34" s="11"/>
      <c r="T34" s="11"/>
      <c r="U34" s="11"/>
      <c r="V34" s="11"/>
      <c r="W34" s="11"/>
      <c r="X34" s="11"/>
    </row>
    <row r="35" spans="8:24" x14ac:dyDescent="0.25">
      <c r="P35" s="11"/>
      <c r="Q35" s="11"/>
      <c r="R35" s="11"/>
      <c r="T35" s="11"/>
      <c r="U35" s="11"/>
      <c r="V35" s="11"/>
      <c r="W35" s="11"/>
      <c r="X35" s="11"/>
    </row>
    <row r="36" spans="8:24" x14ac:dyDescent="0.25">
      <c r="P36" s="11"/>
      <c r="Q36" s="11"/>
      <c r="R36" s="11"/>
      <c r="T36" s="11"/>
      <c r="U36" s="11"/>
      <c r="V36" s="11"/>
      <c r="W36" s="11"/>
      <c r="X36" s="11"/>
    </row>
    <row r="37" spans="8:24" x14ac:dyDescent="0.25">
      <c r="P37" s="11"/>
      <c r="Q37" s="11"/>
      <c r="R37" s="11"/>
      <c r="S37" s="6"/>
      <c r="T37" s="11"/>
      <c r="U37" s="11"/>
      <c r="V37" s="11"/>
      <c r="W37" s="11"/>
      <c r="X37" s="11"/>
    </row>
    <row r="38" spans="8:24" x14ac:dyDescent="0.25">
      <c r="P38" s="11"/>
      <c r="Q38" s="11"/>
      <c r="R38" s="11"/>
      <c r="S38" s="6"/>
      <c r="T38" s="11"/>
      <c r="U38" s="11"/>
      <c r="V38" s="11"/>
      <c r="W38" s="11"/>
      <c r="X38" s="11"/>
    </row>
    <row r="39" spans="8:24" x14ac:dyDescent="0.25">
      <c r="Q39" s="11"/>
      <c r="R39" s="11"/>
    </row>
    <row r="40" spans="8:24" x14ac:dyDescent="0.25">
      <c r="Q40" s="11"/>
      <c r="R40" s="11"/>
      <c r="T40" s="6"/>
    </row>
    <row r="41" spans="8:24" x14ac:dyDescent="0.25">
      <c r="P41" s="11"/>
      <c r="Q41" s="11"/>
      <c r="R41" s="11"/>
      <c r="S41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A025-D104-4DEE-B789-3F9A2B1D81F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7FC9D-E707-4DF1-97DB-6C2F66CD88A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G1"/>
  <sheetViews>
    <sheetView topLeftCell="F1" zoomScaleNormal="100" workbookViewId="0">
      <selection activeCell="G1" sqref="G1"/>
    </sheetView>
  </sheetViews>
  <sheetFormatPr defaultRowHeight="15" x14ac:dyDescent="0.25"/>
  <sheetData>
    <row r="1" spans="7:7" x14ac:dyDescent="0.25">
      <c r="G1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2025-02-01T12:31:03Z</dcterms:modified>
</cp:coreProperties>
</file>