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Bullion Exchange\Dhaneshwar Balram Kesharvni\"/>
    </mc:Choice>
  </mc:AlternateContent>
  <xr:revisionPtr revIDLastSave="0" documentId="13_ncr:1_{EEFD52CA-0881-4035-934A-2BBD082722F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U16" i="4" l="1"/>
  <c r="H32" i="4" l="1"/>
  <c r="E44" i="4"/>
  <c r="E36" i="4"/>
  <c r="E43" i="4"/>
  <c r="E42" i="4"/>
  <c r="E41" i="4"/>
  <c r="E40" i="4"/>
  <c r="E39" i="4"/>
  <c r="E38" i="4"/>
  <c r="E37" i="4"/>
  <c r="E35" i="4"/>
  <c r="E34" i="4"/>
  <c r="E33" i="4"/>
  <c r="E32" i="4"/>
  <c r="E31" i="4"/>
  <c r="E30" i="4"/>
  <c r="R16" i="4" l="1"/>
  <c r="P16" i="4"/>
  <c r="Q16" i="4" s="1"/>
  <c r="B16" i="4" s="1"/>
  <c r="C16" i="4" s="1"/>
  <c r="D16" i="4" s="1"/>
  <c r="R15" i="4"/>
  <c r="P15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H17" i="4" s="1"/>
  <c r="A17" i="4"/>
  <c r="J16" i="4"/>
  <c r="I16" i="4"/>
  <c r="E16" i="4"/>
  <c r="A16" i="4"/>
  <c r="R14" i="4"/>
  <c r="P14" i="4"/>
  <c r="R13" i="4"/>
  <c r="P13" i="4"/>
  <c r="H40" i="4"/>
  <c r="I30" i="4"/>
  <c r="H19" i="4" l="1"/>
  <c r="H18" i="4"/>
  <c r="H16" i="4"/>
  <c r="H20" i="4"/>
  <c r="F16" i="4"/>
  <c r="F17" i="4"/>
  <c r="F19" i="4"/>
  <c r="F20" i="4"/>
  <c r="G16" i="4"/>
  <c r="G17" i="4"/>
  <c r="G19" i="4"/>
  <c r="G20" i="4"/>
  <c r="G21" i="4"/>
  <c r="F18" i="4"/>
  <c r="F21" i="4"/>
  <c r="G18" i="4"/>
  <c r="P12" i="4"/>
  <c r="P11" i="4"/>
  <c r="Q10" i="4"/>
  <c r="P9" i="4"/>
  <c r="P8" i="4"/>
  <c r="Q7" i="4"/>
  <c r="P6" i="4"/>
  <c r="P5" i="4"/>
  <c r="P4" i="4"/>
  <c r="P3" i="4"/>
  <c r="P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<sst xmlns="http://schemas.openxmlformats.org/spreadsheetml/2006/main" count="32" uniqueCount="29">
  <si>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</si>
  <si>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</si>
  <si>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</si>
  <si>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</si>
  <si>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</si>
  <si>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</si>
  <si>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</si>
  <si>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</si>
  <si>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</si>
  <si>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</si>
  <si>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</si>
  <si>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</si>
  <si>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</si>
  <si>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804, 8th Floor, Wing - A, Pramukh Heights CHSL, Off Veera Desai Road, Andheri West,</t>
  </si>
  <si>
    <t>bua</t>
  </si>
  <si>
    <t>fmv</t>
  </si>
  <si>
    <t>agreemetn  - 31.01.2018</t>
  </si>
  <si>
    <t>av</t>
  </si>
  <si>
    <t>sd</t>
  </si>
  <si>
    <t>rd</t>
  </si>
  <si>
    <t>previus report  - 2021</t>
  </si>
  <si>
    <t>oc - 2017 = previous report</t>
  </si>
  <si>
    <t>29.08.24</t>
  </si>
  <si>
    <t>03.06.24</t>
  </si>
  <si>
    <t>22.04.24</t>
  </si>
  <si>
    <t>mca</t>
  </si>
  <si>
    <t>weightage</t>
  </si>
  <si>
    <t>aca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</si>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</sst>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0" fillId="0" borderId="0" xfId="0" applyAlignment="1">
      <alignment horizontal="right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34</xdr:row>
      <xdr:rowOff>104775</xdr:rowOff>
    </xdr:from>
    <xdr:to>
      <xdr:col>23</xdr:col>
      <xdr:colOff>286665</xdr:colOff>
      <xdr:row>69</xdr:row>
      <xdr:rowOff>124758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A625B-88C0-4F91-8363-5188093E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7153275"/>
          <a:ext cx="6554115" cy="66874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F5BF9-D370-4E1E-9E23-66FFE4CE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707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6E9EC-2BFE-4153-AC57-5E0317A1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11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391771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0AC3B-EF36-4315-A660-B4876D2D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926171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315135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40AD1-0E59-456A-8800-413833CC0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801535" cy="81354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296082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B8A91E-1477-4E97-BD13-8BE77B74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2482" cy="813548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071F1-6A8D-4515-B79C-DB1783F7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106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407CB-8532-43A0-BFE1-4EBBBF5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3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2DD7A-BC56-4638-826D-092ED462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A14827-F30E-442B-B921-76BCE4CC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F8D04A-1F83-44DE-B0D9-F1A335D5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1E586-42B3-4EDE-8E77-54A16CC84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E4FAF8-CA9B-41FD-8A16-34C8B6EE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85A55-E56B-40DD-A2E8-4EF26F1CF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CA04F-0EA4-462C-8695-A3A02E07A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74FC9-580A-4052-8290-12A51C3A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A7" zoomScaleNormal="100" workbookViewId="0">
      <selection activeCell="T31" sqref="T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518</v>
      </c>
      <c r="C2" s="4">
        <f>B2*1.2</f>
        <v>621.6</v>
      </c>
      <c r="D2" s="4">
        <f t="shared" ref="D2:D13" si="2">C2*1.2</f>
        <v>745.92</v>
      </c>
      <c r="E2" s="5">
        <f t="shared" ref="E2:E13" si="3">R2</f>
        <v>18500000</v>
      </c>
      <c r="F2" s="17">
        <f t="shared" ref="F2:F13" si="4">ROUND((E2/B2),0)</f>
        <v>35714</v>
      </c>
      <c r="G2" s="10">
        <f t="shared" ref="G2:G13" si="5">ROUND((E2/C2),0)</f>
        <v>29762</v>
      </c>
      <c r="H2" s="10">
        <f t="shared" ref="H2:H13" si="6">ROUND((E2/D2),0)</f>
        <v>24802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518</v>
      </c>
      <c r="R2" s="2">
        <v>18500000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1109</v>
      </c>
      <c r="C3" s="4">
        <f t="shared" ref="C3:C15" si="9">B3*1.2</f>
        <v>1330.8</v>
      </c>
      <c r="D3" s="4">
        <f t="shared" si="2"/>
        <v>1596.9599999999998</v>
      </c>
      <c r="E3" s="5">
        <f t="shared" si="3"/>
        <v>26000000</v>
      </c>
      <c r="F3" s="10">
        <f t="shared" si="4"/>
        <v>23445</v>
      </c>
      <c r="G3" s="10">
        <f t="shared" si="5"/>
        <v>19537</v>
      </c>
      <c r="H3" s="10">
        <f t="shared" si="6"/>
        <v>16281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1109</v>
      </c>
      <c r="R3" s="2">
        <v>26000000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885</v>
      </c>
      <c r="C4" s="4">
        <f t="shared" si="9"/>
        <v>1062</v>
      </c>
      <c r="D4" s="4">
        <f t="shared" si="2"/>
        <v>1274.3999999999999</v>
      </c>
      <c r="E4" s="15">
        <f t="shared" si="3"/>
        <v>30000000</v>
      </c>
      <c r="F4" s="10">
        <f t="shared" si="4"/>
        <v>33898</v>
      </c>
      <c r="G4" s="10">
        <f t="shared" si="5"/>
        <v>28249</v>
      </c>
      <c r="H4" s="10">
        <f t="shared" si="6"/>
        <v>23540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885</v>
      </c>
      <c r="R4" s="2">
        <v>30000000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5">
        <f t="shared" si="3"/>
        <v>30000000</v>
      </c>
      <c r="F5" s="17">
        <f t="shared" si="4"/>
        <v>37500</v>
      </c>
      <c r="G5" s="10">
        <f t="shared" si="5"/>
        <v>31250</v>
      </c>
      <c r="H5" s="10">
        <f t="shared" si="6"/>
        <v>26042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800</v>
      </c>
      <c r="R5" s="2">
        <v>30000000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900</v>
      </c>
      <c r="C6" s="4">
        <f t="shared" si="9"/>
        <v>1080</v>
      </c>
      <c r="D6" s="4">
        <f t="shared" si="2"/>
        <v>1296</v>
      </c>
      <c r="E6" s="15">
        <f t="shared" si="3"/>
        <v>25000000</v>
      </c>
      <c r="F6" s="10">
        <f t="shared" si="4"/>
        <v>27778</v>
      </c>
      <c r="G6" s="10">
        <f t="shared" si="5"/>
        <v>23148</v>
      </c>
      <c r="H6" s="10">
        <f t="shared" si="6"/>
        <v>19290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900</v>
      </c>
      <c r="R6" s="2">
        <v>25000000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766.66666666666674</v>
      </c>
      <c r="C7" s="4">
        <f t="shared" si="9"/>
        <v>920.00000000000011</v>
      </c>
      <c r="D7" s="4">
        <f t="shared" si="2"/>
        <v>1104</v>
      </c>
      <c r="E7" s="15">
        <f t="shared" si="3"/>
        <v>17200000</v>
      </c>
      <c r="F7" s="10">
        <f t="shared" si="4"/>
        <v>22435</v>
      </c>
      <c r="G7" s="10">
        <f t="shared" si="5"/>
        <v>18696</v>
      </c>
      <c r="H7" s="10">
        <f t="shared" si="6"/>
        <v>15580</v>
      </c>
      <c r="I7" s="10" t="e">
        <f>#REF!</f>
        <v>#REF!</v>
      </c>
      <c r="J7" s="4">
        <f t="shared" si="7"/>
        <v>0</v>
      </c>
      <c r="O7">
        <v>0</v>
      </c>
      <c r="P7">
        <v>920</v>
      </c>
      <c r="Q7">
        <f t="shared" ref="Q7:Q10" si="10">P7/1.2</f>
        <v>766.66666666666674</v>
      </c>
      <c r="R7" s="2">
        <v>17200000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825</v>
      </c>
      <c r="C8" s="4">
        <f t="shared" si="9"/>
        <v>990</v>
      </c>
      <c r="D8" s="4">
        <f t="shared" si="2"/>
        <v>1188</v>
      </c>
      <c r="E8" s="15">
        <f t="shared" si="3"/>
        <v>30000000</v>
      </c>
      <c r="F8" s="17">
        <f t="shared" si="4"/>
        <v>36364</v>
      </c>
      <c r="G8" s="10">
        <f t="shared" si="5"/>
        <v>30303</v>
      </c>
      <c r="H8" s="10">
        <f t="shared" si="6"/>
        <v>25253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825</v>
      </c>
      <c r="R8" s="2">
        <v>30000000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730</v>
      </c>
      <c r="C9" s="4">
        <f t="shared" si="9"/>
        <v>876</v>
      </c>
      <c r="D9" s="4">
        <f t="shared" si="2"/>
        <v>1051.2</v>
      </c>
      <c r="E9" s="15">
        <f t="shared" si="3"/>
        <v>30000000</v>
      </c>
      <c r="F9" s="10">
        <f t="shared" si="4"/>
        <v>41096</v>
      </c>
      <c r="G9" s="10">
        <f t="shared" si="5"/>
        <v>34247</v>
      </c>
      <c r="H9" s="10">
        <f t="shared" si="6"/>
        <v>28539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730</v>
      </c>
      <c r="R9" s="2">
        <v>30000000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816.66666666666674</v>
      </c>
      <c r="C10" s="4">
        <f t="shared" si="9"/>
        <v>980</v>
      </c>
      <c r="D10" s="4">
        <f t="shared" si="2"/>
        <v>1176</v>
      </c>
      <c r="E10" s="15">
        <f t="shared" si="3"/>
        <v>31000000</v>
      </c>
      <c r="F10" s="10">
        <f t="shared" si="4"/>
        <v>37959</v>
      </c>
      <c r="G10" s="10">
        <f t="shared" si="5"/>
        <v>31633</v>
      </c>
      <c r="H10" s="10">
        <f t="shared" si="6"/>
        <v>26361</v>
      </c>
      <c r="I10" s="10" t="e">
        <f>#REF!</f>
        <v>#REF!</v>
      </c>
      <c r="J10" s="4">
        <f t="shared" si="7"/>
        <v>0</v>
      </c>
      <c r="O10">
        <v>0</v>
      </c>
      <c r="P10">
        <v>980</v>
      </c>
      <c r="Q10">
        <f t="shared" si="10"/>
        <v>816.66666666666674</v>
      </c>
      <c r="R10" s="2">
        <v>31000000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570</v>
      </c>
      <c r="C11" s="4">
        <f t="shared" si="9"/>
        <v>684</v>
      </c>
      <c r="D11" s="4">
        <f t="shared" si="2"/>
        <v>820.8</v>
      </c>
      <c r="E11" s="15">
        <f t="shared" si="3"/>
        <v>18600000</v>
      </c>
      <c r="F11" s="10">
        <f t="shared" si="4"/>
        <v>32632</v>
      </c>
      <c r="G11" s="10">
        <f t="shared" si="5"/>
        <v>27193</v>
      </c>
      <c r="H11" s="10">
        <f t="shared" si="6"/>
        <v>22661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570</v>
      </c>
      <c r="R11" s="2">
        <v>18600000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580</v>
      </c>
      <c r="C12" s="4">
        <f t="shared" si="9"/>
        <v>696</v>
      </c>
      <c r="D12" s="4">
        <f t="shared" si="2"/>
        <v>835.19999999999993</v>
      </c>
      <c r="E12" s="15">
        <f t="shared" si="3"/>
        <v>19000000</v>
      </c>
      <c r="F12" s="10">
        <f t="shared" si="4"/>
        <v>32759</v>
      </c>
      <c r="G12" s="10">
        <f t="shared" si="5"/>
        <v>27299</v>
      </c>
      <c r="H12" s="10">
        <f t="shared" si="6"/>
        <v>22749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580</v>
      </c>
      <c r="R12" s="2">
        <v>19000000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566.18639999999994</v>
      </c>
      <c r="C13" s="4">
        <f t="shared" si="9"/>
        <v>679.42367999999988</v>
      </c>
      <c r="D13" s="4">
        <f t="shared" si="2"/>
        <v>815.30841599999985</v>
      </c>
      <c r="E13" s="15">
        <f t="shared" si="3"/>
        <v>15255000</v>
      </c>
      <c r="F13" s="10">
        <f t="shared" si="4"/>
        <v>26943</v>
      </c>
      <c r="G13" s="10">
        <f t="shared" si="5"/>
        <v>22453</v>
      </c>
      <c r="H13" s="10">
        <f t="shared" si="6"/>
        <v>18711</v>
      </c>
      <c r="I13" s="10" t="e">
        <f>#REF!</f>
        <v>#REF!</v>
      </c>
      <c r="J13" s="4">
        <f t="shared" si="7"/>
        <v>0</v>
      </c>
      <c r="O13">
        <v>0</v>
      </c>
      <c r="P13">
        <f>63.12*10.764</f>
        <v>679.42367999999988</v>
      </c>
      <c r="Q13">
        <f t="shared" ref="Q13" si="11">P13/1.2</f>
        <v>566.18639999999994</v>
      </c>
      <c r="R13" s="2">
        <f>14500000+725000+30000</f>
        <v>15255000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566.18639999999994</v>
      </c>
      <c r="C14" s="4">
        <f t="shared" si="9"/>
        <v>679.42367999999988</v>
      </c>
      <c r="D14" s="4">
        <f t="shared" ref="D14:D15" si="12">C14*1.2</f>
        <v>815.30841599999985</v>
      </c>
      <c r="E14" s="15">
        <f t="shared" ref="E14:E15" si="13">R14</f>
        <v>15930000</v>
      </c>
      <c r="F14" s="10">
        <f t="shared" ref="F14:F15" si="14">ROUND((E14/B14),0)</f>
        <v>28136</v>
      </c>
      <c r="G14" s="10">
        <f t="shared" ref="G14:G15" si="15">ROUND((E14/C14),0)</f>
        <v>23446</v>
      </c>
      <c r="H14" s="10">
        <f t="shared" ref="H14:H15" si="16">ROUND((E14/D14),0)</f>
        <v>19539</v>
      </c>
      <c r="I14" s="10" t="e">
        <f>#REF!</f>
        <v>#REF!</v>
      </c>
      <c r="J14" s="4" t="str">
        <f t="shared" ref="J14:J15" si="17">S14</f>
        <v>29.08.24</v>
      </c>
      <c r="O14">
        <v>0</v>
      </c>
      <c r="P14">
        <f>63.12*10.764</f>
        <v>679.42367999999988</v>
      </c>
      <c r="Q14">
        <f t="shared" ref="Q14:Q15" si="18">P14/1.2</f>
        <v>566.18639999999994</v>
      </c>
      <c r="R14" s="2">
        <f>15000000+900000+30000</f>
        <v>15930000</v>
      </c>
      <c r="S14" s="8" t="s">
        <v>22</v>
      </c>
      <c r="T14" s="8"/>
    </row>
    <row r="15" spans="1:21" x14ac:dyDescent="0.25">
      <c r="A15" s="4">
        <f t="shared" si="0"/>
        <v>0</v>
      </c>
      <c r="B15" s="4">
        <f t="shared" si="1"/>
        <v>565.19969999999989</v>
      </c>
      <c r="C15" s="4">
        <f t="shared" si="9"/>
        <v>678.23963999999989</v>
      </c>
      <c r="D15" s="4">
        <f t="shared" si="12"/>
        <v>813.88756799999987</v>
      </c>
      <c r="E15" s="15">
        <f t="shared" si="13"/>
        <v>16963000</v>
      </c>
      <c r="F15" s="10">
        <f t="shared" si="14"/>
        <v>30012</v>
      </c>
      <c r="G15" s="10">
        <f t="shared" si="15"/>
        <v>25010</v>
      </c>
      <c r="H15" s="10">
        <f t="shared" si="16"/>
        <v>20842</v>
      </c>
      <c r="I15" s="10" t="e">
        <f>#REF!</f>
        <v>#REF!</v>
      </c>
      <c r="J15" s="4" t="str">
        <f t="shared" si="17"/>
        <v>03.06.24</v>
      </c>
      <c r="O15">
        <v>0</v>
      </c>
      <c r="P15">
        <f>63.01*10.764</f>
        <v>678.23963999999989</v>
      </c>
      <c r="Q15">
        <f t="shared" si="18"/>
        <v>565.19969999999989</v>
      </c>
      <c r="R15" s="2">
        <f>16000000+960000+3000</f>
        <v>16963000</v>
      </c>
      <c r="S15" s="8" t="s">
        <v>23</v>
      </c>
      <c r="T15" s="8"/>
    </row>
    <row r="16" spans="1:21" x14ac:dyDescent="0.25">
      <c r="A16" s="4">
        <f t="shared" ref="A16:A21" si="19">N16</f>
        <v>0</v>
      </c>
      <c r="B16" s="4">
        <f t="shared" ref="B16:B21" si="20">Q16</f>
        <v>574.16970000000003</v>
      </c>
      <c r="C16" s="4">
        <f t="shared" ref="C16:C21" si="21">B16*1.2</f>
        <v>689.00364000000002</v>
      </c>
      <c r="D16" s="4">
        <f t="shared" ref="D16:D21" si="22">C16*1.2</f>
        <v>826.80436799999995</v>
      </c>
      <c r="E16" s="15">
        <f t="shared" ref="E16:E21" si="23">R16</f>
        <v>19110000</v>
      </c>
      <c r="F16" s="17">
        <f t="shared" ref="F16:F21" si="24">ROUND((E16/B16),0)</f>
        <v>33283</v>
      </c>
      <c r="G16" s="10">
        <f t="shared" ref="G16:G21" si="25">ROUND((E16/C16),0)</f>
        <v>27736</v>
      </c>
      <c r="H16" s="10">
        <f t="shared" ref="H16:H21" si="26">ROUND((E16/D16),0)</f>
        <v>23113</v>
      </c>
      <c r="I16" s="10" t="e">
        <f>#REF!</f>
        <v>#REF!</v>
      </c>
      <c r="J16" s="4" t="str">
        <f t="shared" ref="J16:J21" si="27">S16</f>
        <v>22.04.24</v>
      </c>
      <c r="O16">
        <v>0</v>
      </c>
      <c r="P16">
        <f>64.01*10.764</f>
        <v>689.00364000000002</v>
      </c>
      <c r="Q16">
        <f t="shared" ref="Q16:Q21" si="28">P16/1.2</f>
        <v>574.16970000000003</v>
      </c>
      <c r="R16" s="2">
        <f>18000000+1080000+30000</f>
        <v>19110000</v>
      </c>
      <c r="S16" s="8" t="s">
        <v>24</v>
      </c>
      <c r="T16" s="8"/>
      <c r="U16">
        <f>F16*1.1</f>
        <v>36611.300000000003</v>
      </c>
    </row>
    <row r="17" spans="1:20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15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10" t="e">
        <f>#REF!</f>
        <v>#REF!</v>
      </c>
      <c r="J17" s="4">
        <f t="shared" si="27"/>
        <v>0</v>
      </c>
      <c r="O17">
        <v>0</v>
      </c>
      <c r="P17">
        <f t="shared" ref="P17:P21" si="29">O17/1.2</f>
        <v>0</v>
      </c>
      <c r="Q17">
        <f t="shared" si="28"/>
        <v>0</v>
      </c>
      <c r="R17" s="2">
        <v>0</v>
      </c>
      <c r="S17" s="8"/>
      <c r="T17" s="8"/>
    </row>
    <row r="18" spans="1:20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15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10" t="e">
        <f>#REF!</f>
        <v>#REF!</v>
      </c>
      <c r="J18" s="4">
        <f t="shared" si="27"/>
        <v>0</v>
      </c>
      <c r="O18">
        <v>0</v>
      </c>
      <c r="P18">
        <f t="shared" si="29"/>
        <v>0</v>
      </c>
      <c r="Q18">
        <f t="shared" si="28"/>
        <v>0</v>
      </c>
      <c r="R18" s="2">
        <v>0</v>
      </c>
      <c r="S18" s="8"/>
      <c r="T18" s="8"/>
    </row>
    <row r="19" spans="1:20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15">
        <f t="shared" si="23"/>
        <v>0</v>
      </c>
      <c r="F19" s="10" t="e">
        <f t="shared" si="24"/>
        <v>#DIV/0!</v>
      </c>
      <c r="G19" s="10" t="e">
        <f t="shared" si="25"/>
        <v>#DIV/0!</v>
      </c>
      <c r="H19" s="10" t="e">
        <f t="shared" si="26"/>
        <v>#DIV/0!</v>
      </c>
      <c r="I19" s="10" t="e">
        <f>#REF!</f>
        <v>#REF!</v>
      </c>
      <c r="J19" s="4">
        <f t="shared" si="27"/>
        <v>0</v>
      </c>
      <c r="O19">
        <v>0</v>
      </c>
      <c r="P19">
        <f t="shared" si="29"/>
        <v>0</v>
      </c>
      <c r="Q19">
        <f t="shared" si="28"/>
        <v>0</v>
      </c>
      <c r="R19" s="2">
        <v>0</v>
      </c>
      <c r="S19" s="8"/>
      <c r="T19" s="8"/>
    </row>
    <row r="20" spans="1:20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15">
        <f t="shared" si="23"/>
        <v>0</v>
      </c>
      <c r="F20" s="10" t="e">
        <f t="shared" si="24"/>
        <v>#DIV/0!</v>
      </c>
      <c r="G20" s="10" t="e">
        <f t="shared" si="25"/>
        <v>#DIV/0!</v>
      </c>
      <c r="H20" s="10" t="e">
        <f t="shared" si="26"/>
        <v>#DIV/0!</v>
      </c>
      <c r="I20" s="10" t="e">
        <f>#REF!</f>
        <v>#REF!</v>
      </c>
      <c r="J20" s="4">
        <f t="shared" si="27"/>
        <v>0</v>
      </c>
      <c r="O20">
        <v>0</v>
      </c>
      <c r="P20">
        <f t="shared" si="29"/>
        <v>0</v>
      </c>
      <c r="Q20">
        <f t="shared" si="28"/>
        <v>0</v>
      </c>
      <c r="R20" s="2">
        <v>0</v>
      </c>
      <c r="S20" s="8"/>
      <c r="T20" s="8"/>
    </row>
    <row r="21" spans="1:20" x14ac:dyDescent="0.25">
      <c r="A21" s="4">
        <f t="shared" si="19"/>
        <v>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15">
        <f t="shared" si="23"/>
        <v>0</v>
      </c>
      <c r="F21" s="10" t="e">
        <f t="shared" si="24"/>
        <v>#DIV/0!</v>
      </c>
      <c r="G21" s="10" t="e">
        <f t="shared" si="25"/>
        <v>#DIV/0!</v>
      </c>
      <c r="H21" s="10" t="e">
        <f t="shared" si="26"/>
        <v>#DIV/0!</v>
      </c>
      <c r="I21" s="10" t="e">
        <f>#REF!</f>
        <v>#REF!</v>
      </c>
      <c r="J21" s="4">
        <f t="shared" si="27"/>
        <v>0</v>
      </c>
      <c r="O21">
        <v>0</v>
      </c>
      <c r="P21">
        <f t="shared" si="29"/>
        <v>0</v>
      </c>
      <c r="Q21">
        <f t="shared" si="28"/>
        <v>0</v>
      </c>
      <c r="R21" s="2">
        <v>0</v>
      </c>
      <c r="S21" s="8"/>
      <c r="T21" s="8"/>
    </row>
    <row r="22" spans="1:20" x14ac:dyDescent="0.25">
      <c r="A22" s="4"/>
      <c r="B22" s="4"/>
      <c r="C22" s="4"/>
      <c r="D22" s="4"/>
      <c r="E22" s="15"/>
      <c r="F22" s="10"/>
      <c r="G22" s="10"/>
      <c r="H22" s="10"/>
      <c r="I22" s="10"/>
      <c r="J22" s="4"/>
      <c r="R22" s="2"/>
      <c r="S22" s="8"/>
      <c r="T22" s="8"/>
    </row>
    <row r="23" spans="1:20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4" spans="1:20" x14ac:dyDescent="0.25">
      <c r="A24" s="4"/>
      <c r="B24" s="4"/>
      <c r="C24" s="4"/>
      <c r="D24" s="4"/>
      <c r="E24" s="5"/>
      <c r="F24" s="10"/>
      <c r="G24" s="4"/>
      <c r="H24" s="4"/>
      <c r="I24" s="4"/>
      <c r="J24" s="4"/>
      <c r="R24" s="2"/>
      <c r="S24" s="8"/>
      <c r="T24" s="8"/>
    </row>
    <row r="25" spans="1:20" x14ac:dyDescent="0.25">
      <c r="A25" s="4"/>
      <c r="B25" s="4"/>
      <c r="C25" s="4"/>
      <c r="D25" s="4"/>
      <c r="E25" s="5"/>
      <c r="F25" s="10"/>
      <c r="G25" s="4"/>
      <c r="H25" s="4"/>
      <c r="I25" s="4"/>
      <c r="J25" s="4"/>
      <c r="R25" s="2"/>
      <c r="S25" s="8"/>
      <c r="T25" s="8"/>
    </row>
    <row r="28" spans="1:20" x14ac:dyDescent="0.25">
      <c r="G28" t="s">
        <v>13</v>
      </c>
    </row>
    <row r="29" spans="1:20" x14ac:dyDescent="0.25">
      <c r="C29" t="s">
        <v>25</v>
      </c>
      <c r="G29" t="s">
        <v>27</v>
      </c>
      <c r="H29">
        <v>566</v>
      </c>
    </row>
    <row r="30" spans="1:20" x14ac:dyDescent="0.25">
      <c r="C30">
        <v>3.79</v>
      </c>
      <c r="D30">
        <v>2.86</v>
      </c>
      <c r="E30">
        <f>D30*C30</f>
        <v>10.839399999999999</v>
      </c>
      <c r="G30" t="s">
        <v>14</v>
      </c>
      <c r="H30">
        <v>679</v>
      </c>
      <c r="I30">
        <f>63.12*10.764</f>
        <v>679.42367999999988</v>
      </c>
    </row>
    <row r="31" spans="1:20" x14ac:dyDescent="0.25">
      <c r="C31">
        <v>19</v>
      </c>
      <c r="D31">
        <v>10</v>
      </c>
      <c r="E31">
        <f t="shared" ref="E31:E43" si="30">D31*C31</f>
        <v>190</v>
      </c>
      <c r="G31" t="s">
        <v>28</v>
      </c>
      <c r="H31">
        <v>35000</v>
      </c>
    </row>
    <row r="32" spans="1:20" x14ac:dyDescent="0.25">
      <c r="C32">
        <v>7.8</v>
      </c>
      <c r="D32">
        <v>1.43</v>
      </c>
      <c r="E32">
        <f t="shared" si="30"/>
        <v>11.154</v>
      </c>
      <c r="G32" s="6" t="s">
        <v>15</v>
      </c>
      <c r="H32" s="6">
        <f>H31*H29</f>
        <v>19810000</v>
      </c>
    </row>
    <row r="33" spans="3:24" x14ac:dyDescent="0.25">
      <c r="C33">
        <v>6.1</v>
      </c>
      <c r="D33">
        <v>3.16</v>
      </c>
      <c r="E33">
        <f t="shared" si="30"/>
        <v>19.276</v>
      </c>
    </row>
    <row r="34" spans="3:24" x14ac:dyDescent="0.25">
      <c r="C34">
        <v>9</v>
      </c>
      <c r="D34">
        <v>1.96</v>
      </c>
      <c r="E34">
        <f t="shared" si="30"/>
        <v>17.64</v>
      </c>
      <c r="O34" t="s">
        <v>20</v>
      </c>
      <c r="P34" s="11"/>
      <c r="Q34" s="11"/>
      <c r="R34" s="13"/>
      <c r="T34" s="11"/>
      <c r="U34" s="11"/>
      <c r="V34" s="11"/>
      <c r="W34" s="11"/>
      <c r="X34" s="11"/>
    </row>
    <row r="35" spans="3:24" x14ac:dyDescent="0.25">
      <c r="C35">
        <v>3.66</v>
      </c>
      <c r="D35">
        <v>3.23</v>
      </c>
      <c r="E35">
        <f t="shared" si="30"/>
        <v>11.8218</v>
      </c>
      <c r="P35" s="11"/>
      <c r="Q35" s="14"/>
      <c r="R35" s="14"/>
      <c r="T35" s="14"/>
      <c r="U35" s="14"/>
      <c r="V35" s="11"/>
      <c r="W35" s="11"/>
      <c r="X35" s="11"/>
    </row>
    <row r="36" spans="3:24" x14ac:dyDescent="0.25">
      <c r="C36" s="16">
        <v>1.8</v>
      </c>
      <c r="D36">
        <v>1.48</v>
      </c>
      <c r="E36">
        <f t="shared" si="30"/>
        <v>2.6640000000000001</v>
      </c>
      <c r="G36" t="s">
        <v>16</v>
      </c>
      <c r="P36" s="11"/>
      <c r="Q36" s="11"/>
      <c r="R36" s="11"/>
      <c r="T36" s="11"/>
      <c r="U36" s="11"/>
      <c r="V36" s="11"/>
      <c r="W36" s="11"/>
      <c r="X36" s="11"/>
    </row>
    <row r="37" spans="3:24" x14ac:dyDescent="0.25">
      <c r="C37">
        <v>13.28</v>
      </c>
      <c r="D37">
        <v>3.12</v>
      </c>
      <c r="E37">
        <f t="shared" si="30"/>
        <v>41.433599999999998</v>
      </c>
      <c r="G37" t="s">
        <v>17</v>
      </c>
      <c r="H37">
        <v>13100000</v>
      </c>
      <c r="P37" s="11"/>
      <c r="Q37" s="11"/>
      <c r="R37" s="11"/>
      <c r="T37" s="11"/>
      <c r="U37" s="11"/>
      <c r="V37" s="11"/>
      <c r="W37" s="11"/>
      <c r="X37" s="11"/>
    </row>
    <row r="38" spans="3:24" x14ac:dyDescent="0.25">
      <c r="C38">
        <v>11.23</v>
      </c>
      <c r="D38">
        <v>6.92</v>
      </c>
      <c r="E38">
        <f t="shared" si="30"/>
        <v>77.711600000000004</v>
      </c>
      <c r="G38" t="s">
        <v>18</v>
      </c>
      <c r="H38">
        <v>655000</v>
      </c>
      <c r="P38" s="11"/>
      <c r="Q38" s="11"/>
      <c r="R38" s="12"/>
      <c r="T38" s="12"/>
      <c r="U38" s="12"/>
      <c r="V38" s="11"/>
      <c r="W38" s="11"/>
      <c r="X38" s="11"/>
    </row>
    <row r="39" spans="3:24" x14ac:dyDescent="0.25">
      <c r="C39">
        <v>4.3</v>
      </c>
      <c r="D39">
        <v>7.2</v>
      </c>
      <c r="E39">
        <f t="shared" si="30"/>
        <v>30.96</v>
      </c>
      <c r="G39" t="s">
        <v>19</v>
      </c>
      <c r="H39">
        <v>30000</v>
      </c>
      <c r="P39" s="11"/>
      <c r="Q39" s="11"/>
      <c r="R39" s="11"/>
      <c r="T39" s="11"/>
      <c r="U39" s="11"/>
      <c r="V39" s="11"/>
      <c r="W39" s="11"/>
      <c r="X39" s="11"/>
    </row>
    <row r="40" spans="3:24" x14ac:dyDescent="0.25">
      <c r="C40">
        <v>11.8</v>
      </c>
      <c r="D40">
        <v>7.86</v>
      </c>
      <c r="E40">
        <f t="shared" si="30"/>
        <v>92.748000000000005</v>
      </c>
      <c r="H40">
        <f>SUM(H37:H39)</f>
        <v>13785000</v>
      </c>
      <c r="P40" s="11"/>
      <c r="Q40" s="11"/>
      <c r="R40" s="11"/>
      <c r="T40" s="11"/>
      <c r="U40" s="11"/>
      <c r="V40" s="11"/>
      <c r="W40" s="11"/>
      <c r="X40" s="11"/>
    </row>
    <row r="41" spans="3:24" x14ac:dyDescent="0.25">
      <c r="C41">
        <v>13.2</v>
      </c>
      <c r="D41">
        <v>10.36</v>
      </c>
      <c r="E41">
        <f t="shared" si="30"/>
        <v>136.75199999999998</v>
      </c>
      <c r="P41" s="11"/>
      <c r="Q41" s="11"/>
      <c r="R41" s="11"/>
      <c r="T41" s="11"/>
      <c r="U41" s="11"/>
      <c r="V41" s="11"/>
      <c r="W41" s="11"/>
      <c r="X41" s="11"/>
    </row>
    <row r="42" spans="3:24" x14ac:dyDescent="0.25">
      <c r="C42">
        <v>3.17</v>
      </c>
      <c r="D42">
        <v>1.97</v>
      </c>
      <c r="E42">
        <f t="shared" si="30"/>
        <v>6.2448999999999995</v>
      </c>
      <c r="H42" t="s">
        <v>21</v>
      </c>
      <c r="P42" s="11"/>
      <c r="Q42" s="11"/>
      <c r="R42" s="11"/>
      <c r="S42" s="6"/>
      <c r="T42" s="11"/>
      <c r="U42" s="11"/>
      <c r="V42" s="11"/>
      <c r="W42" s="11"/>
      <c r="X42" s="11"/>
    </row>
    <row r="43" spans="3:24" x14ac:dyDescent="0.25">
      <c r="C43">
        <v>4.25</v>
      </c>
      <c r="D43">
        <v>7.14</v>
      </c>
      <c r="E43">
        <f t="shared" si="30"/>
        <v>30.344999999999999</v>
      </c>
      <c r="H43" s="18" t="s">
        <v>26</v>
      </c>
      <c r="P43" s="11"/>
      <c r="Q43" s="11"/>
      <c r="R43" s="11"/>
      <c r="S43" s="6"/>
      <c r="T43" s="11"/>
      <c r="U43" s="11"/>
      <c r="V43" s="11"/>
      <c r="W43" s="11"/>
      <c r="X43" s="11"/>
    </row>
    <row r="44" spans="3:24" x14ac:dyDescent="0.25">
      <c r="E44">
        <f>SUM(E30:E43)</f>
        <v>679.59029999999996</v>
      </c>
      <c r="Q44" s="11"/>
      <c r="R44" s="11"/>
    </row>
    <row r="45" spans="3:24" x14ac:dyDescent="0.25">
      <c r="Q45" s="11"/>
      <c r="R45" s="11"/>
      <c r="T45" s="6"/>
    </row>
    <row r="46" spans="3:24" x14ac:dyDescent="0.25">
      <c r="P46" s="11"/>
      <c r="Q46" s="11"/>
      <c r="R46" s="11"/>
      <c r="S4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7BF39-50A9-41A9-BF8D-837664CF5E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70A2B-C505-488B-9751-43C712F2C1F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00C1-D443-4E9C-90B8-10F608D891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7" zoomScaleNormal="100" workbookViewId="0">
      <selection activeCell="A8" sqref="A8"/>
    </sheetView>
  </sheetViews>
  <sheetFormatPr defaultRowHeight="15" x14ac:dyDescent="0.25"/>
  <sheetData>
    <row r="8" spans="1:1" x14ac:dyDescent="0.25">
      <c r="A8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2025-02-06T07:33:56Z</dcterms:modified>
</cp:coreProperties>
</file>