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antacruz West\Dhanasingh Moses (1305)\"/>
    </mc:Choice>
  </mc:AlternateContent>
  <xr:revisionPtr revIDLastSave="0" documentId="13_ncr:1_{671BF305-695F-4E0A-9FFB-028B4FD724E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 (1305)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I8" i="23" l="1"/>
  <c r="I5" i="23"/>
  <c r="I4" i="23"/>
  <c r="I3" i="23"/>
  <c r="D3" i="4"/>
  <c r="D5" i="4"/>
  <c r="D7" i="4"/>
  <c r="D8" i="4"/>
  <c r="D9" i="4"/>
  <c r="C6" i="4"/>
  <c r="D6" i="4" s="1"/>
  <c r="C7" i="4"/>
  <c r="C8" i="4"/>
  <c r="C9" i="4"/>
  <c r="C10" i="4"/>
  <c r="C11" i="4"/>
  <c r="C12" i="4"/>
  <c r="D4" i="4"/>
  <c r="D2" i="4"/>
  <c r="C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<sst xmlns="http://schemas.openxmlformats.org/spreadsheetml/2006/main" count="110" uniqueCount="89">
  <si>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</si>
  <si>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</si>
  <si>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</si>
  <si>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</si>
  <si>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</si>
  <si>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</si>
  <si>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</si>
  <si>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</si>
  <si>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</si>
  <si>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</si>
  <si>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</si>
  <si>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</si>
  <si>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</si>
  <si>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</si>
  <si>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</si>
  <si>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</si>
  <si>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</si>
  <si>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</si>
  <si>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</si>
  <si>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</si>
  <si>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</si>
  <si>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</si>
  <si>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</si>
  <si>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</si>
  <si>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</si>
  <si>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</si>
  <si>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</si>
  <si>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</si>
  <si>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</si>
  <si>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</si>
  <si>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</si>
  <si>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</si>
  <si>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</si>
  <si>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</si>
  <si>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</si>
  <si>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</si>
  <si>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</si>
  <si>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</si>
  <si>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</si>
  <si>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</si>
  <si>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</si>
  <si>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</si>
  <si>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</si>
  <si>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</si>
  <si>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</si>
  <si>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</si>
  <si>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</si>
  <si>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</si>
  <si>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</si>
  <si>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</si>
  <si>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</si>
  <si>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</si>
  <si>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</si>
  <si>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</si>
  <si>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</si>
  <si>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</si>
  <si>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</si>
  <si>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</si>
  <si>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</si>
  <si>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</si>
  <si>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</si>
  <si>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</si>
  <si>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</si>
  <si>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</si>
  <si>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</si>
  <si>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</si>
  <si>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</si>
  <si>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</si>
  <si>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</si>
  <si>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</si>
  <si>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</si>
  <si>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</si>
  <si>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</si>
  <si>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</si>
  <si>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</si>
  <si>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SBI -RACPC - Santacruz (West) -  Dhanasingh Moses -flat no - 1305,13th floor, Tower no 9, Godrej urban park, chandivali farm road, chandivali, Mumbai</t>
  </si>
  <si>
    <t>Lead No. 14056</t>
  </si>
  <si>
    <t>SBI (RACPC - Santacruz (West)</t>
  </si>
  <si>
    <t>page</t>
  </si>
  <si>
    <t>page 53</t>
  </si>
  <si>
    <t xml:space="preserve">Excl </t>
  </si>
  <si>
    <t>13th Flr</t>
  </si>
  <si>
    <t>rate on CA</t>
  </si>
  <si>
    <t xml:space="preserve">Agreement </t>
  </si>
  <si>
    <t>18.01.2025</t>
  </si>
  <si>
    <t>Flat No. 1305</t>
  </si>
  <si>
    <t>1 BHK</t>
  </si>
  <si>
    <t>Dhanasingh Moses (Flat No. 1305)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</si>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</sst>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0" fontId="18" fillId="0" borderId="0" xfId="0" applyFont="1"/>
    <xf numFmtId="2" fontId="2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1" fillId="0" borderId="0" xfId="0" applyNumberFormat="1" applyFont="1"/>
    <xf numFmtId="2" fontId="18" fillId="2" borderId="0" xfId="0" applyNumberFormat="1" applyFont="1" applyFill="1"/>
    <xf numFmtId="0" fontId="18" fillId="2" borderId="0" xfId="0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18" fillId="0" borderId="0" xfId="0" applyFont="1" applyFill="1" applyAlignment="1">
      <alignment horizontal="center"/>
    </xf>
    <xf numFmtId="0" fontId="17" fillId="0" borderId="0" xfId="0" applyFont="1" applyFill="1"/>
    <xf numFmtId="2" fontId="18" fillId="0" borderId="0" xfId="0" applyNumberFormat="1" applyFont="1" applyFill="1"/>
    <xf numFmtId="1" fontId="18" fillId="0" borderId="0" xfId="0" applyNumberFormat="1" applyFont="1" applyFill="1"/>
    <xf numFmtId="0" fontId="18" fillId="0" borderId="0" xfId="0" applyFont="1" applyFill="1" applyAlignment="1">
      <alignment horizontal="center" vertical="center"/>
    </xf>
    <xf numFmtId="2" fontId="18" fillId="0" borderId="0" xfId="0" applyNumberFormat="1" applyFont="1" applyFill="1" applyAlignment="1">
      <alignment horizontal="center"/>
    </xf>
    <xf numFmtId="0" fontId="18" fillId="0" borderId="0" xfId="0" applyFont="1" applyFill="1"/>
    <xf numFmtId="0" fontId="19" fillId="0" borderId="8" xfId="0" applyFont="1" applyBorder="1" applyAlignment="1">
      <alignment horizontal="center"/>
    </xf>
    <xf numFmtId="43" fontId="19" fillId="0" borderId="8" xfId="1" applyFont="1" applyFill="1" applyBorder="1"/>
    <xf numFmtId="0" fontId="4" fillId="0" borderId="2" xfId="0" applyFont="1" applyBorder="1"/>
    <xf numFmtId="0" fontId="6" fillId="0" borderId="0" xfId="0" applyFont="1" applyAlignment="1">
      <alignment horizontal="center"/>
    </xf>
    <xf numFmtId="43" fontId="6" fillId="0" borderId="0" xfId="1" applyFont="1" applyBorder="1"/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right"/>
    </xf>
    <xf numFmtId="0" fontId="4" fillId="2" borderId="0" xfId="0" applyFont="1" applyFill="1"/>
    <xf numFmtId="0" fontId="6" fillId="2" borderId="0" xfId="0" applyFont="1" applyFill="1"/>
    <xf numFmtId="3" fontId="6" fillId="2" borderId="0" xfId="0" applyNumberFormat="1" applyFont="1" applyFill="1"/>
    <xf numFmtId="3" fontId="20" fillId="0" borderId="0" xfId="0" applyNumberFormat="1" applyFont="1"/>
    <xf numFmtId="43" fontId="6" fillId="0" borderId="0" xfId="0" applyNumberFormat="1" applyFont="1"/>
    <xf numFmtId="43" fontId="4" fillId="0" borderId="7" xfId="0" applyNumberFormat="1" applyFont="1" applyBorder="1"/>
    <xf numFmtId="1" fontId="4" fillId="0" borderId="0" xfId="0" applyNumberFormat="1" applyFont="1"/>
    <xf numFmtId="43" fontId="6" fillId="2" borderId="0" xfId="1" applyFont="1" applyFill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381000</xdr:rowOff>
    </xdr:from>
    <xdr:to>
      <xdr:col>16</xdr:col>
      <xdr:colOff>198282</xdr:colOff>
      <xdr:row>17</xdr:row>
      <xdr:rowOff>101318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8A7CC-EFDB-483C-63C7-05E1960F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1462" y="2337288"/>
          <a:ext cx="8507012" cy="1486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553463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11D0E-76D0-74F3-46F4-24F18936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59063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10</xdr:col>
      <xdr:colOff>534325</xdr:colOff>
      <xdr:row>170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CE9EC6-8DFE-E897-D351-9384D58C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25500"/>
          <a:ext cx="6630325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11</xdr:col>
      <xdr:colOff>534410</xdr:colOff>
      <xdr:row>212</xdr:row>
      <xdr:rowOff>182064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1353E3-8576-BD2C-BC8E-8CDA26035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098000"/>
          <a:ext cx="7240010" cy="780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57150</xdr:rowOff>
    </xdr:from>
    <xdr:to>
      <xdr:col>16</xdr:col>
      <xdr:colOff>210941</xdr:colOff>
      <xdr:row>125</xdr:row>
      <xdr:rowOff>163110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43EB5-9E91-8318-CB8B-BDB5A552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155150"/>
          <a:ext cx="9964541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172835</xdr:colOff>
      <xdr:row>77</xdr:row>
      <xdr:rowOff>39036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61A87F-4C5D-ABA2-DC22-8D90394E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001000"/>
          <a:ext cx="9926435" cy="6706536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54</xdr:row>
      <xdr:rowOff>85725</xdr:rowOff>
    </xdr:from>
    <xdr:to>
      <xdr:col>27</xdr:col>
      <xdr:colOff>572409</xdr:colOff>
      <xdr:row>69</xdr:row>
      <xdr:rowOff>95650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2D3E7F-2F57-D22A-44AB-2D9C04E87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15600" y="10372725"/>
          <a:ext cx="6516009" cy="2867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07" t="s">
        <v>43</v>
      </c>
      <c r="H2" s="108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" customWidth="1"/>
    <col min="4" max="4" width="15.5703125" style="11" bestFit="1" customWidth="1"/>
    <col min="5" max="5" width="27.140625" style="11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21"/>
      <c r="D1" s="9"/>
    </row>
    <row r="2" spans="1:13" x14ac:dyDescent="0.25">
      <c r="A2" s="10"/>
      <c r="C2" s="122" t="s">
        <v>81</v>
      </c>
      <c r="D2" s="12"/>
      <c r="F2" s="5" t="s">
        <v>85</v>
      </c>
      <c r="G2" s="5"/>
      <c r="H2" s="103" t="s">
        <v>74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23">
        <f>C4+C5</f>
        <v>32500</v>
      </c>
      <c r="D3" s="14" t="s">
        <v>82</v>
      </c>
      <c r="F3" s="79" t="s">
        <v>66</v>
      </c>
      <c r="G3" s="92" t="s">
        <v>62</v>
      </c>
      <c r="H3" s="84">
        <v>36.83</v>
      </c>
      <c r="I3" s="81">
        <f>H3*10.764</f>
        <v>396.43811999999997</v>
      </c>
      <c r="J3" s="84"/>
      <c r="L3" t="s">
        <v>70</v>
      </c>
      <c r="M3">
        <v>314</v>
      </c>
    </row>
    <row r="4" spans="1:13" ht="30" x14ac:dyDescent="0.25">
      <c r="A4" s="15" t="s">
        <v>9</v>
      </c>
      <c r="B4" s="13"/>
      <c r="C4" s="123">
        <v>3000</v>
      </c>
      <c r="D4" s="16"/>
      <c r="F4" s="91" t="s">
        <v>86</v>
      </c>
      <c r="G4" s="92" t="s">
        <v>80</v>
      </c>
      <c r="H4" s="102">
        <v>1.47</v>
      </c>
      <c r="I4" s="81">
        <f>H4*10.764</f>
        <v>15.823079999999999</v>
      </c>
      <c r="J4" s="80"/>
      <c r="K4" s="3"/>
      <c r="L4" s="3"/>
    </row>
    <row r="5" spans="1:13" x14ac:dyDescent="0.25">
      <c r="A5" s="10" t="s">
        <v>10</v>
      </c>
      <c r="B5" s="13"/>
      <c r="C5" s="123">
        <v>29500</v>
      </c>
      <c r="D5" s="16"/>
      <c r="F5" s="5"/>
      <c r="G5" s="80"/>
      <c r="H5" s="80"/>
      <c r="I5" s="81">
        <f>SUM(I3:I4)</f>
        <v>412.26119999999997</v>
      </c>
    </row>
    <row r="6" spans="1:13" x14ac:dyDescent="0.25">
      <c r="A6" s="10" t="s">
        <v>11</v>
      </c>
      <c r="B6" s="13"/>
      <c r="C6" s="123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18">
        <v>0</v>
      </c>
      <c r="D7" s="18"/>
      <c r="I7">
        <v>32000</v>
      </c>
    </row>
    <row r="8" spans="1:13" x14ac:dyDescent="0.25">
      <c r="A8" s="10" t="s">
        <v>13</v>
      </c>
      <c r="B8" s="17"/>
      <c r="C8" s="18">
        <f>C9-C7</f>
        <v>60</v>
      </c>
      <c r="D8" s="124" t="s">
        <v>88</v>
      </c>
      <c r="E8" s="124">
        <v>2024</v>
      </c>
      <c r="F8" s="5"/>
      <c r="I8">
        <f>I5*I7</f>
        <v>13192358.399999999</v>
      </c>
    </row>
    <row r="9" spans="1:13" x14ac:dyDescent="0.25">
      <c r="A9" s="10" t="s">
        <v>14</v>
      </c>
      <c r="B9" s="17"/>
      <c r="C9" s="18">
        <v>60</v>
      </c>
      <c r="D9" s="125"/>
      <c r="E9" s="124">
        <v>2025</v>
      </c>
      <c r="M9" s="78"/>
    </row>
    <row r="10" spans="1:13" ht="30" x14ac:dyDescent="0.25">
      <c r="A10" s="15" t="s">
        <v>15</v>
      </c>
      <c r="B10" s="17"/>
      <c r="C10" s="18">
        <f>90*C7/C9</f>
        <v>0</v>
      </c>
      <c r="D10" s="18"/>
      <c r="E10" s="126"/>
      <c r="F10" s="110"/>
      <c r="G10" s="110"/>
      <c r="H10" s="111"/>
      <c r="I10" s="111"/>
      <c r="J10" s="3"/>
    </row>
    <row r="11" spans="1:13" x14ac:dyDescent="0.25">
      <c r="A11" s="10"/>
      <c r="B11" s="19"/>
      <c r="C11" s="20">
        <f>C10%</f>
        <v>0</v>
      </c>
      <c r="D11" s="20"/>
      <c r="F11" s="111"/>
      <c r="G11" s="111"/>
      <c r="H11" s="112"/>
      <c r="I11" s="112"/>
      <c r="J11" s="3"/>
    </row>
    <row r="12" spans="1:13" ht="18.75" x14ac:dyDescent="0.3">
      <c r="A12" s="10" t="s">
        <v>16</v>
      </c>
      <c r="B12" s="13"/>
      <c r="C12" s="123">
        <f>C6*C11</f>
        <v>0</v>
      </c>
      <c r="D12" s="16"/>
      <c r="E12" s="127"/>
      <c r="F12" s="113"/>
      <c r="G12" s="112"/>
      <c r="H12" s="114"/>
      <c r="I12" s="115"/>
      <c r="J12" s="105"/>
    </row>
    <row r="13" spans="1:13" x14ac:dyDescent="0.25">
      <c r="A13" s="10" t="s">
        <v>17</v>
      </c>
      <c r="B13" s="13"/>
      <c r="C13" s="123">
        <f>C6-C12</f>
        <v>3000</v>
      </c>
      <c r="D13" s="16"/>
      <c r="F13" s="116"/>
      <c r="G13" s="112"/>
      <c r="H13" s="117"/>
      <c r="I13" s="115"/>
      <c r="J13" s="106"/>
    </row>
    <row r="14" spans="1:13" x14ac:dyDescent="0.25">
      <c r="A14" s="10" t="s">
        <v>10</v>
      </c>
      <c r="B14" s="13"/>
      <c r="C14" s="123">
        <f>C5</f>
        <v>29500</v>
      </c>
      <c r="D14" s="16"/>
      <c r="F14" s="111"/>
      <c r="G14" s="118"/>
      <c r="H14" s="118"/>
      <c r="I14" s="115"/>
      <c r="J14" s="3"/>
    </row>
    <row r="15" spans="1:13" x14ac:dyDescent="0.25">
      <c r="B15" s="13"/>
      <c r="C15" s="123"/>
      <c r="D15" s="16"/>
      <c r="F15" s="111"/>
      <c r="G15" s="111"/>
      <c r="H15" s="118"/>
      <c r="I15" s="111"/>
      <c r="J15" s="3"/>
    </row>
    <row r="16" spans="1:13" x14ac:dyDescent="0.25">
      <c r="A16" s="21" t="s">
        <v>18</v>
      </c>
      <c r="B16" s="22"/>
      <c r="C16" s="14">
        <f>C14+C13</f>
        <v>32500</v>
      </c>
      <c r="D16" s="14"/>
      <c r="E16" s="23"/>
      <c r="F16" s="111"/>
      <c r="G16" s="111"/>
      <c r="H16" s="110"/>
      <c r="I16" s="111"/>
      <c r="J16" s="3"/>
    </row>
    <row r="17" spans="1:10" x14ac:dyDescent="0.25">
      <c r="B17" s="17"/>
      <c r="C17" s="18"/>
      <c r="D17" s="18"/>
      <c r="F17" s="3"/>
      <c r="G17" s="3"/>
      <c r="H17" s="104"/>
      <c r="I17" s="3"/>
      <c r="J17" s="3"/>
    </row>
    <row r="18" spans="1:10" ht="16.5" x14ac:dyDescent="0.3">
      <c r="A18" s="21" t="s">
        <v>62</v>
      </c>
      <c r="B18" s="5"/>
      <c r="C18" s="128">
        <v>412</v>
      </c>
      <c r="D18" s="128"/>
      <c r="E18" s="129"/>
      <c r="F18" s="3"/>
      <c r="G18" s="3"/>
      <c r="H18" s="101"/>
      <c r="I18" s="3"/>
      <c r="J18" s="3"/>
    </row>
    <row r="19" spans="1:10" x14ac:dyDescent="0.25">
      <c r="A19" s="10"/>
      <c r="B19" s="4"/>
      <c r="C19" s="130">
        <f>C18*C16</f>
        <v>13390000</v>
      </c>
      <c r="D19" s="11" t="s">
        <v>41</v>
      </c>
      <c r="E19" s="130"/>
      <c r="H19" s="4"/>
    </row>
    <row r="20" spans="1:10" x14ac:dyDescent="0.25">
      <c r="A20" s="10"/>
      <c r="B20" s="38"/>
      <c r="C20" s="23">
        <f>C19*0.98</f>
        <v>13122200</v>
      </c>
      <c r="D20" s="11" t="s">
        <v>19</v>
      </c>
      <c r="E20" s="23"/>
      <c r="F20" s="6"/>
      <c r="H20" s="78"/>
    </row>
    <row r="21" spans="1:10" x14ac:dyDescent="0.25">
      <c r="A21" s="10"/>
      <c r="C21" s="23">
        <f>C19*80%</f>
        <v>10712000</v>
      </c>
      <c r="D21" s="11" t="s">
        <v>20</v>
      </c>
      <c r="E21" s="23"/>
      <c r="F21" s="38"/>
    </row>
    <row r="22" spans="1:10" x14ac:dyDescent="0.25">
      <c r="A22" s="10"/>
      <c r="E22" s="23"/>
    </row>
    <row r="23" spans="1:10" x14ac:dyDescent="0.25">
      <c r="A23" s="24" t="s">
        <v>21</v>
      </c>
      <c r="B23" s="25"/>
      <c r="C23" s="131">
        <f>C4*D23</f>
        <v>1359600.0000000002</v>
      </c>
      <c r="D23" s="131">
        <f>C18*1.1</f>
        <v>453.20000000000005</v>
      </c>
      <c r="E23" s="23"/>
    </row>
    <row r="24" spans="1:10" x14ac:dyDescent="0.25">
      <c r="A24" s="10" t="s">
        <v>22</v>
      </c>
    </row>
    <row r="25" spans="1:10" x14ac:dyDescent="0.25">
      <c r="A25" s="26" t="s">
        <v>23</v>
      </c>
      <c r="B25" s="11"/>
      <c r="C25" s="23">
        <f>C19*0.03/12</f>
        <v>33475</v>
      </c>
      <c r="D25" s="23"/>
      <c r="E25" s="23"/>
    </row>
    <row r="26" spans="1:10" x14ac:dyDescent="0.25">
      <c r="C26" s="23"/>
      <c r="D26" s="23"/>
      <c r="F26" s="80" t="s">
        <v>76</v>
      </c>
    </row>
    <row r="27" spans="1:10" x14ac:dyDescent="0.25">
      <c r="A27" s="5" t="s">
        <v>75</v>
      </c>
      <c r="B27" s="5"/>
      <c r="C27" s="82"/>
      <c r="D27" s="82"/>
    </row>
    <row r="28" spans="1:10" x14ac:dyDescent="0.25">
      <c r="D28" s="132"/>
    </row>
    <row r="29" spans="1:10" x14ac:dyDescent="0.25">
      <c r="A29" s="80" t="s">
        <v>83</v>
      </c>
      <c r="B29" s="80" t="s">
        <v>84</v>
      </c>
      <c r="C29" s="133">
        <v>12898198</v>
      </c>
      <c r="D29" s="127" t="s">
        <v>85</v>
      </c>
      <c r="G29" s="3"/>
      <c r="H29" s="3"/>
    </row>
    <row r="30" spans="1:10" ht="18.75" x14ac:dyDescent="0.3">
      <c r="E30" s="119" t="s">
        <v>77</v>
      </c>
      <c r="F30" s="119"/>
      <c r="G30" s="3"/>
      <c r="H30" s="3"/>
    </row>
    <row r="31" spans="1:10" ht="18.75" x14ac:dyDescent="0.3">
      <c r="E31" s="119" t="s">
        <v>87</v>
      </c>
      <c r="F31" s="119"/>
      <c r="G31" s="3"/>
      <c r="H31" s="3"/>
    </row>
    <row r="32" spans="1:10" ht="18.75" x14ac:dyDescent="0.3">
      <c r="E32" s="120" t="s">
        <v>41</v>
      </c>
      <c r="F32" s="120">
        <f>C19</f>
        <v>13390000</v>
      </c>
      <c r="G32" s="3"/>
      <c r="H32" s="3"/>
    </row>
    <row r="33" spans="1:8" ht="18.75" x14ac:dyDescent="0.3">
      <c r="E33" s="120" t="s">
        <v>19</v>
      </c>
      <c r="F33" s="120">
        <f>F32*98%</f>
        <v>13122200</v>
      </c>
      <c r="G33" s="3"/>
      <c r="H33" s="83">
        <f>F32*80</f>
        <v>1071200000</v>
      </c>
    </row>
    <row r="34" spans="1:8" ht="18.75" x14ac:dyDescent="0.3">
      <c r="E34" s="120" t="s">
        <v>20</v>
      </c>
      <c r="F34" s="120">
        <f>F32*80%</f>
        <v>10712000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1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U1" sqref="U1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C2">
        <f>B2*1.2</f>
        <v>0</v>
      </c>
      <c r="D2" s="94">
        <f>C2*1.2</f>
        <v>0</v>
      </c>
      <c r="E2" s="94"/>
      <c r="F2" s="94" t="e">
        <f>E2/B2</f>
        <v>#DIV/0!</v>
      </c>
      <c r="G2" s="85" t="e">
        <f>E2/C2</f>
        <v>#DIV/0!</v>
      </c>
      <c r="H2" t="e">
        <f>E2/D2</f>
        <v>#DIV/0!</v>
      </c>
      <c r="O2" s="93"/>
      <c r="P2" s="94"/>
      <c r="Q2" s="94"/>
      <c r="R2" s="94" t="e">
        <f t="shared" ref="R2:R3" si="0">Q2/O2</f>
        <v>#DIV/0!</v>
      </c>
      <c r="S2" s="94" t="e">
        <f>Q2/P2</f>
        <v>#DIV/0!</v>
      </c>
      <c r="T2" s="94"/>
      <c r="U2" s="95"/>
      <c r="V2" s="3"/>
      <c r="W2" s="3"/>
      <c r="X2" s="3"/>
      <c r="Y2" s="3"/>
      <c r="AB2" s="40"/>
    </row>
    <row r="3" spans="1:32" x14ac:dyDescent="0.25">
      <c r="B3" s="99"/>
      <c r="D3" s="94">
        <f t="shared" ref="D3:D9" si="1">C3*1.2</f>
        <v>0</v>
      </c>
      <c r="E3" s="94"/>
      <c r="F3" s="94" t="e">
        <f t="shared" ref="F3:F6" si="2">E3/B3</f>
        <v>#DIV/0!</v>
      </c>
      <c r="G3" s="85" t="e">
        <f t="shared" ref="G3:G7" si="3">E3/C3</f>
        <v>#DIV/0!</v>
      </c>
      <c r="H3" t="e">
        <f t="shared" ref="H3:H7" si="4">E3/D3</f>
        <v>#DIV/0!</v>
      </c>
      <c r="O3" s="93"/>
      <c r="P3" s="94"/>
      <c r="Q3" s="94"/>
      <c r="R3" s="94" t="e">
        <f t="shared" si="0"/>
        <v>#DIV/0!</v>
      </c>
      <c r="S3" s="94" t="e">
        <f>Q3/P3</f>
        <v>#DIV/0!</v>
      </c>
      <c r="T3" s="94"/>
      <c r="U3" s="95"/>
      <c r="V3" s="3"/>
      <c r="W3" s="3"/>
      <c r="X3" s="3"/>
      <c r="Y3" s="3"/>
      <c r="AF3" s="40"/>
    </row>
    <row r="4" spans="1:32" x14ac:dyDescent="0.25">
      <c r="B4" s="78"/>
      <c r="D4" s="94">
        <f t="shared" si="1"/>
        <v>0</v>
      </c>
      <c r="E4" s="94"/>
      <c r="F4" s="94" t="e">
        <f t="shared" si="2"/>
        <v>#DIV/0!</v>
      </c>
      <c r="G4" s="85" t="e">
        <f t="shared" si="3"/>
        <v>#DIV/0!</v>
      </c>
      <c r="H4" t="e">
        <f t="shared" si="4"/>
        <v>#DIV/0!</v>
      </c>
      <c r="O4" s="93"/>
      <c r="P4" s="94"/>
      <c r="Q4" s="94"/>
      <c r="R4" s="94" t="e">
        <f>Q4/O4</f>
        <v>#DIV/0!</v>
      </c>
      <c r="S4" s="94" t="e">
        <f>Q4/P4</f>
        <v>#DIV/0!</v>
      </c>
      <c r="T4" s="94"/>
      <c r="U4" s="95"/>
      <c r="V4" s="3"/>
      <c r="W4" s="3"/>
      <c r="X4" s="3"/>
      <c r="Y4" s="3"/>
    </row>
    <row r="5" spans="1:32" x14ac:dyDescent="0.25">
      <c r="B5" s="78"/>
      <c r="D5" s="94">
        <f t="shared" si="1"/>
        <v>0</v>
      </c>
      <c r="E5" s="94"/>
      <c r="F5" s="94" t="e">
        <f t="shared" si="2"/>
        <v>#DIV/0!</v>
      </c>
      <c r="G5" s="85" t="e">
        <f t="shared" si="3"/>
        <v>#DIV/0!</v>
      </c>
      <c r="H5" t="e">
        <f t="shared" si="4"/>
        <v>#DIV/0!</v>
      </c>
      <c r="O5" s="93"/>
      <c r="P5" s="94"/>
      <c r="Q5" s="94"/>
      <c r="R5" s="94" t="e">
        <f>Q5/O5</f>
        <v>#DIV/0!</v>
      </c>
      <c r="S5" s="94" t="e">
        <f>Q5/P5</f>
        <v>#DIV/0!</v>
      </c>
      <c r="T5" s="94"/>
      <c r="U5" s="95"/>
      <c r="V5" s="3"/>
      <c r="W5" s="3"/>
      <c r="X5" s="3"/>
      <c r="Y5" s="3"/>
    </row>
    <row r="6" spans="1:32" x14ac:dyDescent="0.25">
      <c r="C6">
        <f t="shared" ref="C6:C12" si="5">B6*1.2</f>
        <v>0</v>
      </c>
      <c r="D6" s="94">
        <f t="shared" si="1"/>
        <v>0</v>
      </c>
      <c r="E6" s="94"/>
      <c r="F6" s="94" t="e">
        <f t="shared" si="2"/>
        <v>#DIV/0!</v>
      </c>
      <c r="G6" s="85" t="e">
        <f t="shared" si="3"/>
        <v>#DIV/0!</v>
      </c>
      <c r="H6" t="e">
        <f t="shared" si="4"/>
        <v>#DIV/0!</v>
      </c>
      <c r="O6" s="94"/>
      <c r="P6" s="94"/>
      <c r="Q6" s="94"/>
      <c r="R6" s="94" t="e">
        <f>Q6/O6</f>
        <v>#DIV/0!</v>
      </c>
      <c r="S6" s="94" t="e">
        <f>Q6/P6</f>
        <v>#DIV/0!</v>
      </c>
      <c r="T6" s="94"/>
      <c r="U6" s="95"/>
      <c r="V6" s="3"/>
      <c r="W6" s="3"/>
      <c r="X6" s="3"/>
      <c r="Y6" s="3"/>
    </row>
    <row r="7" spans="1:32" x14ac:dyDescent="0.25">
      <c r="C7">
        <f t="shared" si="5"/>
        <v>0</v>
      </c>
      <c r="D7" s="94">
        <f t="shared" si="1"/>
        <v>0</v>
      </c>
      <c r="E7" s="94"/>
      <c r="F7" s="94" t="e">
        <f t="shared" ref="F7:F14" si="6">ROUND((E7/B7),0)</f>
        <v>#DIV/0!</v>
      </c>
      <c r="G7" s="85" t="e">
        <f t="shared" si="3"/>
        <v>#DIV/0!</v>
      </c>
      <c r="H7" t="e">
        <f t="shared" si="4"/>
        <v>#DIV/0!</v>
      </c>
      <c r="O7" s="94"/>
      <c r="P7" s="94"/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C8">
        <f t="shared" si="5"/>
        <v>0</v>
      </c>
      <c r="D8" s="94">
        <f t="shared" si="1"/>
        <v>0</v>
      </c>
      <c r="E8" s="94"/>
      <c r="F8" s="94" t="e">
        <f t="shared" si="6"/>
        <v>#DIV/0!</v>
      </c>
      <c r="G8" s="85" t="e">
        <f t="shared" ref="G8:G9" si="7">F8/C8</f>
        <v>#DIV/0!</v>
      </c>
      <c r="H8" t="e">
        <f t="shared" ref="H8:H13" si="8">F8/D8</f>
        <v>#DIV/0!</v>
      </c>
      <c r="O8" s="94"/>
      <c r="P8" s="94"/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C9">
        <f t="shared" si="5"/>
        <v>0</v>
      </c>
      <c r="D9" s="94">
        <f t="shared" si="1"/>
        <v>0</v>
      </c>
      <c r="E9" s="94"/>
      <c r="F9" s="94" t="e">
        <f t="shared" si="6"/>
        <v>#DIV/0!</v>
      </c>
      <c r="G9" s="85" t="e">
        <f t="shared" si="7"/>
        <v>#DIV/0!</v>
      </c>
      <c r="H9" t="e">
        <f t="shared" si="8"/>
        <v>#DIV/0!</v>
      </c>
      <c r="O9" s="94"/>
      <c r="P9" s="94"/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si="5"/>
        <v>0</v>
      </c>
      <c r="D10" s="94">
        <v>0</v>
      </c>
      <c r="E10" s="94"/>
      <c r="F10" s="94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94"/>
      <c r="P10" s="94" t="e">
        <f>#REF!*1.1</f>
        <v>#REF!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5"/>
        <v>0</v>
      </c>
      <c r="D11">
        <f t="shared" ref="D11:D14" si="10">C11*1.2</f>
        <v>0</v>
      </c>
      <c r="E11" s="94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5"/>
        <v>0</v>
      </c>
      <c r="D12">
        <f t="shared" si="10"/>
        <v>0</v>
      </c>
      <c r="E12" s="94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94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94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94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94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94"/>
      <c r="T16" s="94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94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94"/>
      <c r="T17" s="94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94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0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9" t="s">
        <v>55</v>
      </c>
      <c r="G117" s="109"/>
      <c r="H117" s="109"/>
      <c r="I117" s="109"/>
      <c r="J117" s="109"/>
      <c r="K117" s="109"/>
      <c r="L117" s="109"/>
      <c r="M117" s="10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50:T180"/>
  <sheetViews>
    <sheetView topLeftCell="A125" workbookViewId="0">
      <selection activeCell="S79" sqref="S79"/>
    </sheetView>
  </sheetViews>
  <sheetFormatPr defaultRowHeight="15" x14ac:dyDescent="0.25"/>
  <sheetData>
    <row r="50" spans="20:20" x14ac:dyDescent="0.25">
      <c r="T50" t="s">
        <v>79</v>
      </c>
    </row>
    <row r="104" spans="18:19" x14ac:dyDescent="0.25">
      <c r="R104" t="s">
        <v>78</v>
      </c>
      <c r="S104">
        <v>69</v>
      </c>
    </row>
    <row r="180" spans="14:15" x14ac:dyDescent="0.25">
      <c r="N180" t="s">
        <v>78</v>
      </c>
      <c r="O180">
        <v>71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133" sqref="A13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 (1305)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2025-02-01T05:35:08Z</dcterms:modified>
</cp:coreProperties>
</file>