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UBI- Union Bank of India\RLP\Anil patil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  <sheet name="IGR" sheetId="3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C17" i="25" l="1"/>
  <c r="E29" i="23" l="1"/>
  <c r="D29" i="23"/>
  <c r="C29" i="23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Q6" i="4"/>
  <c r="B6" i="4" s="1"/>
  <c r="J6" i="4"/>
  <c r="I6" i="4"/>
  <c r="E6" i="4"/>
  <c r="A6" i="4"/>
  <c r="P5" i="4"/>
  <c r="Q5" i="4" s="1"/>
  <c r="B5" i="4" s="1"/>
  <c r="J5" i="4"/>
  <c r="I5" i="4"/>
  <c r="E5" i="4"/>
  <c r="A5" i="4"/>
  <c r="Q4" i="4"/>
  <c r="B4" i="4" s="1"/>
  <c r="J4" i="4"/>
  <c r="I4" i="4"/>
  <c r="E4" i="4"/>
  <c r="A4" i="4"/>
  <c r="B3" i="4"/>
  <c r="J3" i="4"/>
  <c r="I3" i="4"/>
  <c r="E3" i="4"/>
  <c r="A3" i="4"/>
  <c r="Q2" i="4"/>
  <c r="B2" i="4" s="1"/>
  <c r="J2" i="4"/>
  <c r="I2" i="4"/>
  <c r="E2" i="4"/>
  <c r="A2" i="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P14" i="4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11" i="4"/>
  <c r="Q11" i="4" s="1"/>
  <c r="B11" i="4" s="1"/>
  <c r="C11" i="4" s="1"/>
  <c r="D11" i="4" s="1"/>
  <c r="J11" i="4"/>
  <c r="I11" i="4"/>
  <c r="E11" i="4"/>
  <c r="A11" i="4"/>
  <c r="Q10" i="4"/>
  <c r="B10" i="4" s="1"/>
  <c r="C10" i="4" s="1"/>
  <c r="D10" i="4" s="1"/>
  <c r="P10" i="4"/>
  <c r="J10" i="4"/>
  <c r="I10" i="4"/>
  <c r="E10" i="4"/>
  <c r="A10" i="4"/>
  <c r="G10" i="4" l="1"/>
  <c r="G14" i="4"/>
  <c r="G12" i="4"/>
  <c r="G13" i="4"/>
  <c r="C5" i="4"/>
  <c r="D5" i="4" s="1"/>
  <c r="H5" i="4" s="1"/>
  <c r="F5" i="4"/>
  <c r="C9" i="4"/>
  <c r="D9" i="4" s="1"/>
  <c r="H9" i="4" s="1"/>
  <c r="F9" i="4"/>
  <c r="C4" i="4"/>
  <c r="D4" i="4" s="1"/>
  <c r="H4" i="4" s="1"/>
  <c r="F4" i="4"/>
  <c r="C8" i="4"/>
  <c r="D8" i="4" s="1"/>
  <c r="F8" i="4"/>
  <c r="C3" i="4"/>
  <c r="D3" i="4" s="1"/>
  <c r="H3" i="4" s="1"/>
  <c r="F3" i="4"/>
  <c r="C7" i="4"/>
  <c r="D7" i="4" s="1"/>
  <c r="F7" i="4"/>
  <c r="C2" i="4"/>
  <c r="D2" i="4" s="1"/>
  <c r="H2" i="4" s="1"/>
  <c r="F2" i="4"/>
  <c r="C6" i="4"/>
  <c r="D6" i="4" s="1"/>
  <c r="F6" i="4"/>
  <c r="G4" i="4"/>
  <c r="G8" i="4"/>
  <c r="G6" i="4"/>
  <c r="H6" i="4"/>
  <c r="H7" i="4"/>
  <c r="H8" i="4"/>
  <c r="G11" i="4"/>
  <c r="G15" i="4"/>
  <c r="F11" i="4"/>
  <c r="F13" i="4"/>
  <c r="F10" i="4"/>
  <c r="F12" i="4"/>
  <c r="F14" i="4"/>
  <c r="F15" i="4"/>
  <c r="H10" i="4"/>
  <c r="H11" i="4"/>
  <c r="H12" i="4"/>
  <c r="H13" i="4"/>
  <c r="H14" i="4"/>
  <c r="H15" i="4"/>
  <c r="P19" i="4"/>
  <c r="Q19" i="4" s="1"/>
  <c r="B19" i="4" s="1"/>
  <c r="C19" i="4" s="1"/>
  <c r="J19" i="4"/>
  <c r="I19" i="4"/>
  <c r="E19" i="4"/>
  <c r="A19" i="4"/>
  <c r="P18" i="4"/>
  <c r="Q18" i="4" s="1"/>
  <c r="B18" i="4" s="1"/>
  <c r="C18" i="4" s="1"/>
  <c r="J18" i="4"/>
  <c r="I18" i="4"/>
  <c r="E18" i="4"/>
  <c r="A18" i="4"/>
  <c r="P17" i="4"/>
  <c r="Q17" i="4" s="1"/>
  <c r="B17" i="4" s="1"/>
  <c r="C17" i="4" s="1"/>
  <c r="J17" i="4"/>
  <c r="I17" i="4"/>
  <c r="E17" i="4"/>
  <c r="F17" i="4" s="1"/>
  <c r="A17" i="4"/>
  <c r="P16" i="4"/>
  <c r="Q16" i="4" s="1"/>
  <c r="B16" i="4" s="1"/>
  <c r="C16" i="4" s="1"/>
  <c r="J16" i="4"/>
  <c r="I16" i="4"/>
  <c r="E16" i="4"/>
  <c r="A16" i="4"/>
  <c r="F19" i="4" l="1"/>
  <c r="G2" i="4"/>
  <c r="G5" i="4"/>
  <c r="G3" i="4"/>
  <c r="G9" i="4"/>
  <c r="G7" i="4"/>
  <c r="G16" i="4"/>
  <c r="D16" i="4"/>
  <c r="H16" i="4" s="1"/>
  <c r="G19" i="4"/>
  <c r="D19" i="4"/>
  <c r="F18" i="4"/>
  <c r="G18" i="4"/>
  <c r="D18" i="4"/>
  <c r="G17" i="4"/>
  <c r="D17" i="4"/>
  <c r="H17" i="4" s="1"/>
  <c r="F16" i="4"/>
  <c r="H18" i="4"/>
  <c r="H19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1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B20" i="23" s="1"/>
  <c r="C25" i="23" l="1"/>
  <c r="C21" i="23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<sst xmlns="http://schemas.openxmlformats.org/spreadsheetml/2006/main" count="129" uniqueCount="99">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</sst>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5" fillId="0" borderId="0" xfId="0" applyFont="1"/>
    <xf numFmtId="43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43" fontId="14" fillId="0" borderId="0" xfId="0" applyNumberFormat="1" applyFont="1"/>
    <xf numFmtId="43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43" fontId="15" fillId="0" borderId="0" xfId="1" applyFont="1" applyBorder="1"/>
    <xf numFmtId="43" fontId="14" fillId="0" borderId="0" xfId="1" applyFont="1" applyBorder="1"/>
    <xf numFmtId="43" fontId="14" fillId="2" borderId="0" xfId="1" applyFont="1" applyFill="1" applyBorder="1"/>
    <xf numFmtId="0" fontId="7" fillId="0" borderId="4" xfId="0" applyFont="1" applyBorder="1" applyAlignment="1">
      <alignment wrapText="1"/>
    </xf>
    <xf numFmtId="43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43" fontId="15" fillId="2" borderId="0" xfId="1" applyFont="1" applyFill="1" applyBorder="1"/>
    <xf numFmtId="43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43" fontId="9" fillId="0" borderId="7" xfId="0" applyNumberFormat="1" applyFont="1" applyBorder="1"/>
    <xf numFmtId="0" fontId="9" fillId="0" borderId="4" xfId="0" applyFont="1" applyBorder="1"/>
    <xf numFmtId="164" fontId="7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29343</xdr:colOff>
      <xdr:row>31</xdr:row>
      <xdr:rowOff>8786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47619" cy="5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14653</xdr:rowOff>
    </xdr:from>
    <xdr:to>
      <xdr:col>20</xdr:col>
      <xdr:colOff>561117</xdr:colOff>
      <xdr:row>33</xdr:row>
      <xdr:rowOff>42486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5653"/>
          <a:ext cx="12723809" cy="59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532038</xdr:colOff>
      <xdr:row>30</xdr:row>
      <xdr:rowOff>123095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95238" cy="58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436647</xdr:colOff>
      <xdr:row>29</xdr:row>
      <xdr:rowOff>94548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19047" cy="56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0</xdr:rowOff>
    </xdr:from>
    <xdr:to>
      <xdr:col>10</xdr:col>
      <xdr:colOff>327550</xdr:colOff>
      <xdr:row>29</xdr:row>
      <xdr:rowOff>46929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9" y="0"/>
          <a:ext cx="6266667" cy="5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38535</v>
      </c>
      <c r="F2" s="48"/>
      <c r="G2" s="121" t="s">
        <v>76</v>
      </c>
      <c r="H2" s="122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36500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36500</v>
      </c>
      <c r="D5" s="33" t="s">
        <v>61</v>
      </c>
      <c r="E5" s="34">
        <f>ROUND(C5/10.764,0)</f>
        <v>3391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12350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24150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>
        <v>0.13</v>
      </c>
      <c r="D8" s="74">
        <f>1-C8</f>
        <v>0.87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21011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33361</v>
      </c>
      <c r="D10" s="33" t="s">
        <v>61</v>
      </c>
      <c r="E10" s="34">
        <f>ROUND(C10/10.764,0)</f>
        <v>3099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2025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2012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13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47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>
        <v>665</v>
      </c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37">
        <f>C16*E10</f>
        <v>2060835</v>
      </c>
      <c r="D17" s="30"/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4500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2500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13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47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19.5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0.19500000000000001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390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1610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2500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4110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98</v>
      </c>
      <c r="B18" s="111"/>
      <c r="C18" s="112">
        <v>665</v>
      </c>
      <c r="D18" s="112"/>
      <c r="E18" s="49"/>
      <c r="F18" s="96"/>
      <c r="G18" s="50"/>
    </row>
    <row r="19" spans="1:8" ht="16.5">
      <c r="A19" s="97"/>
      <c r="B19" s="113"/>
      <c r="C19" s="90">
        <f>C18*C16</f>
        <v>2733150</v>
      </c>
      <c r="D19" s="96" t="s">
        <v>68</v>
      </c>
      <c r="E19" s="90"/>
      <c r="F19" s="96"/>
      <c r="G19" s="50"/>
      <c r="H19" s="37"/>
    </row>
    <row r="20" spans="1:8" ht="16.5">
      <c r="A20" s="97"/>
      <c r="B20" s="118">
        <f>C20*90%</f>
        <v>2336843.25</v>
      </c>
      <c r="C20" s="90">
        <f>C19*95%</f>
        <v>2596492.5</v>
      </c>
      <c r="D20" s="96" t="s">
        <v>24</v>
      </c>
      <c r="E20" s="91"/>
      <c r="F20" s="96"/>
      <c r="G20" s="50"/>
    </row>
    <row r="21" spans="1:8" ht="16.5">
      <c r="A21" s="97"/>
      <c r="B21" s="15"/>
      <c r="C21" s="90">
        <f>C19*80%</f>
        <v>2186520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1330000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5694.0625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>
        <v>55.38</v>
      </c>
      <c r="D27" s="11"/>
    </row>
    <row r="28" spans="1:8">
      <c r="C28">
        <v>6.69</v>
      </c>
      <c r="D28"/>
    </row>
    <row r="29" spans="1:8">
      <c r="C29" s="37">
        <f>SUM(C27:C28)</f>
        <v>62.07</v>
      </c>
      <c r="D29" s="120">
        <f>C29*10.764</f>
        <v>668.12147999999991</v>
      </c>
      <c r="E29" s="119">
        <f>D29*1.1</f>
        <v>734.933628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915</v>
      </c>
      <c r="C2" s="4">
        <f t="shared" ref="C2:C9" si="2">B2*1.2</f>
        <v>1098</v>
      </c>
      <c r="D2" s="4">
        <f t="shared" ref="D2:D9" si="3">C2*1.2</f>
        <v>1317.6</v>
      </c>
      <c r="E2" s="5">
        <f t="shared" ref="E2:E9" si="4">R2</f>
        <v>4100000</v>
      </c>
      <c r="F2" s="4">
        <f t="shared" ref="F2:F9" si="5">ROUND((E2/B2),0)</f>
        <v>4481</v>
      </c>
      <c r="G2" s="4">
        <f t="shared" ref="G2:G9" si="6">ROUND((E2/C2),0)</f>
        <v>3734</v>
      </c>
      <c r="H2" s="4">
        <f t="shared" ref="H2:H9" si="7">ROUND((E2/D2),0)</f>
        <v>3112</v>
      </c>
      <c r="I2" s="4">
        <f t="shared" ref="I2:I9" si="8">T2</f>
        <v>0</v>
      </c>
      <c r="J2" s="4">
        <f t="shared" ref="J2:J9" si="9">U2</f>
        <v>0</v>
      </c>
      <c r="K2" s="48"/>
      <c r="L2" s="48"/>
      <c r="M2" s="48"/>
      <c r="N2" s="48"/>
      <c r="O2" s="48">
        <v>0</v>
      </c>
      <c r="P2" s="48">
        <v>1098</v>
      </c>
      <c r="Q2" s="48">
        <f t="shared" ref="Q2:Q9" si="10">P2/1.2</f>
        <v>915</v>
      </c>
      <c r="R2" s="2">
        <v>4100000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v>0</v>
      </c>
      <c r="Q3" s="48">
        <v>0</v>
      </c>
      <c r="R3" s="2">
        <v>0</v>
      </c>
      <c r="S3" s="2"/>
      <c r="T3" s="2"/>
      <c r="AE3" s="42"/>
    </row>
    <row r="4" spans="1:35">
      <c r="A4" s="4">
        <f t="shared" si="0"/>
        <v>0</v>
      </c>
      <c r="B4" s="4">
        <f t="shared" si="1"/>
        <v>683.33333333333337</v>
      </c>
      <c r="C4" s="4">
        <f t="shared" si="2"/>
        <v>820</v>
      </c>
      <c r="D4" s="4">
        <f t="shared" si="3"/>
        <v>984</v>
      </c>
      <c r="E4" s="5">
        <f t="shared" si="4"/>
        <v>3200000</v>
      </c>
      <c r="F4" s="4">
        <f t="shared" si="5"/>
        <v>4683</v>
      </c>
      <c r="G4" s="4">
        <f t="shared" si="6"/>
        <v>3902</v>
      </c>
      <c r="H4" s="4">
        <f t="shared" si="7"/>
        <v>3252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v>820</v>
      </c>
      <c r="Q4" s="48">
        <f t="shared" si="10"/>
        <v>683.33333333333337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625</v>
      </c>
      <c r="C5" s="4">
        <f t="shared" si="2"/>
        <v>750</v>
      </c>
      <c r="D5" s="4">
        <f t="shared" si="3"/>
        <v>900</v>
      </c>
      <c r="E5" s="5">
        <f t="shared" si="4"/>
        <v>4200000</v>
      </c>
      <c r="F5" s="4">
        <f t="shared" si="5"/>
        <v>6720</v>
      </c>
      <c r="G5" s="4">
        <f t="shared" si="6"/>
        <v>5600</v>
      </c>
      <c r="H5" s="4">
        <f t="shared" si="7"/>
        <v>4667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900</v>
      </c>
      <c r="P5" s="48">
        <f>O5/1.2</f>
        <v>750</v>
      </c>
      <c r="Q5" s="48">
        <f t="shared" si="10"/>
        <v>625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541.66666666666674</v>
      </c>
      <c r="C6" s="4">
        <f t="shared" si="2"/>
        <v>650.00000000000011</v>
      </c>
      <c r="D6" s="4">
        <f t="shared" si="3"/>
        <v>780.00000000000011</v>
      </c>
      <c r="E6" s="5">
        <f t="shared" si="4"/>
        <v>2700000</v>
      </c>
      <c r="F6" s="4">
        <f t="shared" si="5"/>
        <v>4985</v>
      </c>
      <c r="G6" s="4">
        <f t="shared" si="6"/>
        <v>4154</v>
      </c>
      <c r="H6" s="4">
        <f t="shared" si="7"/>
        <v>3462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v>650</v>
      </c>
      <c r="Q6" s="48">
        <f t="shared" si="10"/>
        <v>541.66666666666674</v>
      </c>
      <c r="R6" s="2">
        <v>2700000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 t="shared" ref="P7" si="11">O7/1.2</f>
        <v>0</v>
      </c>
      <c r="Q7" s="48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8"/>
      <c r="L8" s="48"/>
      <c r="M8" s="48"/>
      <c r="N8" s="48"/>
      <c r="O8" s="48">
        <v>0</v>
      </c>
      <c r="P8" s="48">
        <f>O8/1.2</f>
        <v>0</v>
      </c>
      <c r="Q8" s="48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10"/>
        <v>0</v>
      </c>
      <c r="R9" s="2">
        <v>0</v>
      </c>
      <c r="S9" s="2"/>
      <c r="T9" s="2"/>
    </row>
    <row r="10" spans="1:35">
      <c r="A10" s="4">
        <f t="shared" ref="A10:A15" si="12">N10</f>
        <v>0</v>
      </c>
      <c r="B10" s="4">
        <f t="shared" ref="B10:B15" si="13">Q10</f>
        <v>0</v>
      </c>
      <c r="C10" s="4">
        <f t="shared" ref="C10:C15" si="14">B10*1.2</f>
        <v>0</v>
      </c>
      <c r="D10" s="4">
        <f t="shared" ref="D10:D15" si="15">C10*1.2</f>
        <v>0</v>
      </c>
      <c r="E10" s="5">
        <f t="shared" ref="E10:E15" si="16">R10</f>
        <v>0</v>
      </c>
      <c r="F10" s="4" t="e">
        <f t="shared" ref="F10:F15" si="17">ROUND((E10/B10),0)</f>
        <v>#DIV/0!</v>
      </c>
      <c r="G10" s="4" t="e">
        <f t="shared" ref="G10:G15" si="18">ROUND((E10/C10),0)</f>
        <v>#DIV/0!</v>
      </c>
      <c r="H10" s="4" t="e">
        <f t="shared" ref="H10:H15" si="19">ROUND((E10/D10),0)</f>
        <v>#DIV/0!</v>
      </c>
      <c r="I10" s="4">
        <f t="shared" ref="I10:I15" si="20">T10</f>
        <v>0</v>
      </c>
      <c r="J10" s="4">
        <f t="shared" ref="J10:J15" si="21">U10</f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ref="Q10:Q15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48"/>
      <c r="L11" s="48"/>
      <c r="M11" s="48"/>
      <c r="N11" s="48"/>
      <c r="O11" s="48">
        <v>0</v>
      </c>
      <c r="P11" s="48">
        <f>O11/1.2</f>
        <v>0</v>
      </c>
      <c r="Q11" s="48">
        <f t="shared" si="22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48"/>
      <c r="L12" s="48"/>
      <c r="M12" s="48"/>
      <c r="N12" s="48"/>
      <c r="O12" s="48">
        <v>0</v>
      </c>
      <c r="P12" s="48">
        <f t="shared" ref="P12:P13" si="23">O12/1.2</f>
        <v>0</v>
      </c>
      <c r="Q12" s="48">
        <f t="shared" si="22"/>
        <v>0</v>
      </c>
      <c r="R12" s="2">
        <v>0</v>
      </c>
      <c r="S12" s="2"/>
      <c r="V12" s="45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48"/>
      <c r="L13" s="48"/>
      <c r="M13" s="48"/>
      <c r="N13" s="48"/>
      <c r="O13" s="48">
        <v>0</v>
      </c>
      <c r="P13" s="48">
        <f t="shared" si="23"/>
        <v>0</v>
      </c>
      <c r="Q13" s="48">
        <f t="shared" si="22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22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22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D17" si="26">B16*1.2</f>
        <v>0</v>
      </c>
      <c r="D16" s="4">
        <f t="shared" si="26"/>
        <v>0</v>
      </c>
      <c r="E16" s="5">
        <f t="shared" ref="E16:E19" si="27">R16</f>
        <v>0</v>
      </c>
      <c r="F16" s="4" t="e">
        <f t="shared" ref="F16:F19" si="28">ROUND((E16/B16),0)</f>
        <v>#DIV/0!</v>
      </c>
      <c r="G16" s="4" t="e">
        <f t="shared" ref="G16:G19" si="29">ROUND((E16/C16),0)</f>
        <v>#DIV/0!</v>
      </c>
      <c r="H16" s="4" t="e">
        <f t="shared" ref="H16:H19" si="30">ROUND((E16/D16),0)</f>
        <v>#DIV/0!</v>
      </c>
      <c r="I16" s="4">
        <f t="shared" ref="I16:J17" si="31">T16</f>
        <v>0</v>
      </c>
      <c r="J16" s="4">
        <f t="shared" si="31"/>
        <v>0</v>
      </c>
      <c r="K16" s="48"/>
      <c r="L16" s="48"/>
      <c r="M16" s="48"/>
      <c r="N16" s="48"/>
      <c r="O16" s="48">
        <v>0</v>
      </c>
      <c r="P16" s="48">
        <f t="shared" ref="P16:P17" si="32">O16/1.2</f>
        <v>0</v>
      </c>
      <c r="Q16" s="48">
        <f t="shared" ref="Q16:Q17" si="33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1"/>
        <v>0</v>
      </c>
      <c r="K17" s="48"/>
      <c r="L17" s="48"/>
      <c r="M17" s="48"/>
      <c r="N17" s="48"/>
      <c r="O17" s="48">
        <v>0</v>
      </c>
      <c r="P17" s="48">
        <f t="shared" si="32"/>
        <v>0</v>
      </c>
      <c r="Q17" s="48">
        <f t="shared" si="33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ref="C18:D19" si="34">B18*1.2</f>
        <v>0</v>
      </c>
      <c r="D18" s="4">
        <f t="shared" si="34"/>
        <v>0</v>
      </c>
      <c r="E18" s="5">
        <f t="shared" si="27"/>
        <v>0</v>
      </c>
      <c r="F18" s="4" t="e">
        <f t="shared" si="28"/>
        <v>#DIV/0!</v>
      </c>
      <c r="G18" s="4" t="e">
        <f t="shared" si="29"/>
        <v>#DIV/0!</v>
      </c>
      <c r="H18" s="4" t="e">
        <f t="shared" si="30"/>
        <v>#DIV/0!</v>
      </c>
      <c r="I18" s="4">
        <f t="shared" ref="I18:J19" si="35">T18</f>
        <v>0</v>
      </c>
      <c r="J18" s="4">
        <f t="shared" si="35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36">P18/1.2</f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34"/>
        <v>0</v>
      </c>
      <c r="D19" s="4">
        <f t="shared" si="34"/>
        <v>0</v>
      </c>
      <c r="E19" s="5">
        <f t="shared" si="27"/>
        <v>0</v>
      </c>
      <c r="F19" s="4" t="e">
        <f t="shared" si="28"/>
        <v>#DIV/0!</v>
      </c>
      <c r="G19" s="4" t="e">
        <f t="shared" si="29"/>
        <v>#DIV/0!</v>
      </c>
      <c r="H19" s="4" t="e">
        <f t="shared" si="30"/>
        <v>#DIV/0!</v>
      </c>
      <c r="I19" s="4">
        <f t="shared" si="35"/>
        <v>0</v>
      </c>
      <c r="J19" s="4">
        <f t="shared" si="35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36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E5" sqref="E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zoomScaleNormal="100" workbookViewId="0">
      <selection activeCell="G14" sqref="G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17" sqref="J1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L20" sqref="L2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2025-01-31T10:03:04Z</dcterms:modified>
</cp:coreProperties>
</file>