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B\Malbar Hill\Dhiren Surendra Shah\"/>
    </mc:Choice>
  </mc:AlternateContent>
  <xr:revisionPtr revIDLastSave="0" documentId="13_ncr:1_{360AC094-06F9-4FE0-80FB-6F8904DFE395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4" l="1"/>
  <c r="G28" i="4" l="1"/>
  <c r="D44" i="4"/>
  <c r="D43" i="4"/>
  <c r="D42" i="4"/>
  <c r="D39" i="4"/>
  <c r="D40" i="4"/>
  <c r="D35" i="4"/>
  <c r="P7" i="4" l="1"/>
  <c r="Q7" i="4" s="1"/>
  <c r="J7" i="4"/>
  <c r="I7" i="4"/>
  <c r="Q6" i="4"/>
  <c r="P6" i="4"/>
  <c r="J6" i="4"/>
  <c r="I6" i="4"/>
  <c r="P5" i="4"/>
  <c r="Q5" i="4" s="1"/>
  <c r="J5" i="4"/>
  <c r="I5" i="4"/>
  <c r="P4" i="4"/>
  <c r="Q4" i="4" s="1"/>
  <c r="J4" i="4"/>
  <c r="I4" i="4"/>
  <c r="P3" i="4"/>
  <c r="Q3" i="4" s="1"/>
  <c r="J3" i="4"/>
  <c r="I3" i="4"/>
  <c r="Q2" i="4"/>
  <c r="P2" i="4"/>
  <c r="J2" i="4"/>
  <c r="I2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2" i="4" l="1"/>
  <c r="F2" i="4"/>
  <c r="G6" i="4"/>
  <c r="H6" i="4"/>
  <c r="F6" i="4"/>
  <c r="H3" i="4"/>
  <c r="G3" i="4"/>
  <c r="F3" i="4"/>
  <c r="H7" i="4"/>
  <c r="G7" i="4"/>
  <c r="F7" i="4"/>
  <c r="H4" i="4"/>
  <c r="F4" i="4"/>
  <c r="G4" i="4"/>
  <c r="H9" i="4"/>
  <c r="F10" i="4"/>
  <c r="D2" i="4"/>
  <c r="H2" i="4" s="1"/>
  <c r="H8" i="4"/>
  <c r="D6" i="4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<sst xmlns="http://schemas.openxmlformats.org/spreadsheetml/2006/main" count="141" uniqueCount="93">
  <si>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</si>
  <si>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</si>
  <si>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</si>
  <si>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</si>
  <si>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</si>
  <si>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</si>
  <si>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</si>
  <si>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</si>
  <si>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</si>
  <si>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</si>
  <si>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</si>
  <si>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</si>
  <si>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</si>
  <si>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</si>
  <si>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</si>
  <si>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</si>
  <si>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</si>
  <si>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</si>
  <si>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</si>
  <si>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</si>
  <si>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</si>
  <si>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</si>
  <si>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</si>
  <si>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</si>
  <si>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</si>
  <si>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</si>
  <si>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</si>
  <si>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</si>
  <si>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</si>
  <si>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</si>
  <si>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</si>
  <si>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</si>
  <si>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</si>
  <si>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</si>
  <si>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</si>
  <si>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</si>
  <si>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</si>
  <si>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</si>
  <si>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</si>
  <si>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</si>
  <si>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</si>
  <si>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</si>
  <si>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</si>
  <si>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</si>
  <si>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</si>
  <si>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</si>
  <si>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</si>
  <si>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</si>
  <si>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</si>
  <si>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</si>
  <si>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</si>
  <si>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</si>
  <si>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</si>
  <si>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</si>
  <si>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</si>
  <si>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</si>
  <si>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</si>
  <si>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</si>
  <si>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</si>
  <si>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</si>
  <si>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</si>
  <si>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</si>
  <si>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</si>
  <si>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</si>
  <si>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</si>
  <si>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</si>
  <si>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</si>
  <si>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</si>
  <si>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</si>
  <si>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</si>
  <si>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</si>
  <si>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</si>
  <si>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</si>
  <si>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</si>
  <si>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</si>
  <si>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</si>
  <si>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</si>
  <si>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</si>
  <si>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</si>
  <si>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</si>
  <si>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</si>
  <si>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</si>
  <si>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</si>
  <si>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YOC - 1978</t>
  </si>
  <si>
    <t>AREA</t>
  </si>
  <si>
    <t>RATE</t>
  </si>
  <si>
    <t>SHOP</t>
  </si>
  <si>
    <t>LOFT</t>
  </si>
  <si>
    <t>TFMV</t>
  </si>
  <si>
    <t>PREV VAL - 2022 - SHYAM AGRAWAL</t>
  </si>
  <si>
    <t>MCA MEZZANINE</t>
  </si>
  <si>
    <t>TMCA</t>
  </si>
  <si>
    <t>MCA 1ST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</si>
</sst>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43" fontId="2" fillId="0" borderId="0" xfId="1" applyFont="1" applyFill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256875.28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286275.28000000003</v>
      </c>
      <c r="D9" s="51" t="s">
        <v>62</v>
      </c>
      <c r="E9" s="52">
        <f>C9/10.764</f>
        <v>26595.622445187666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2005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20</v>
      </c>
      <c r="D13" s="58">
        <f>D12-C13</f>
        <v>80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7"/>
      <c r="L1" s="67"/>
      <c r="M1" s="67"/>
      <c r="N1" s="67"/>
      <c r="O1" s="67"/>
      <c r="P1" s="67"/>
      <c r="Q1" s="67"/>
      <c r="R1" s="67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56000</v>
      </c>
      <c r="C3" s="19" t="s">
        <v>75</v>
      </c>
      <c r="D3" s="6" t="s">
        <v>71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53500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20</v>
      </c>
      <c r="C7" s="20">
        <v>2025</v>
      </c>
    </row>
    <row r="8" spans="1:4" x14ac:dyDescent="0.25">
      <c r="A8" s="13" t="s">
        <v>18</v>
      </c>
      <c r="B8" s="20">
        <f>B9-B7</f>
        <v>40</v>
      </c>
      <c r="C8" s="20">
        <v>2005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30</v>
      </c>
      <c r="C10" s="20"/>
    </row>
    <row r="11" spans="1:4" x14ac:dyDescent="0.25">
      <c r="A11" s="13"/>
      <c r="B11" s="21">
        <f>B10%</f>
        <v>0.3</v>
      </c>
      <c r="C11" s="21"/>
    </row>
    <row r="12" spans="1:4" x14ac:dyDescent="0.25">
      <c r="A12" s="13" t="s">
        <v>21</v>
      </c>
      <c r="B12" s="16">
        <f>B6*B11</f>
        <v>750</v>
      </c>
      <c r="C12" s="19"/>
    </row>
    <row r="13" spans="1:4" x14ac:dyDescent="0.25">
      <c r="A13" s="13" t="s">
        <v>22</v>
      </c>
      <c r="B13" s="16">
        <f>B6-B12</f>
        <v>1750</v>
      </c>
      <c r="C13" s="19"/>
    </row>
    <row r="14" spans="1:4" x14ac:dyDescent="0.25">
      <c r="A14" s="13" t="s">
        <v>15</v>
      </c>
      <c r="B14" s="16">
        <f>B5</f>
        <v>53500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55250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258</v>
      </c>
      <c r="C18" s="20"/>
    </row>
    <row r="19" spans="1:4" x14ac:dyDescent="0.25">
      <c r="A19" s="13" t="s">
        <v>73</v>
      </c>
      <c r="B19" s="24">
        <f>B18*B16</f>
        <v>14254500</v>
      </c>
      <c r="C19" s="65"/>
      <c r="D19" s="58"/>
    </row>
    <row r="20" spans="1:4" x14ac:dyDescent="0.25">
      <c r="A20" s="13" t="s">
        <v>24</v>
      </c>
      <c r="B20" s="25">
        <f>B19*90%</f>
        <v>12829050</v>
      </c>
      <c r="C20" s="24"/>
      <c r="D20" s="58"/>
    </row>
    <row r="21" spans="1:4" x14ac:dyDescent="0.25">
      <c r="A21" s="13" t="s">
        <v>25</v>
      </c>
      <c r="B21" s="25">
        <f>B19*80%</f>
        <v>11403600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645000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29696.875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4"/>
  <sheetViews>
    <sheetView tabSelected="1" topLeftCell="A10" workbookViewId="0">
      <selection activeCell="O24" sqref="O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7" bestFit="1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0</v>
      </c>
      <c r="C2" s="4">
        <f t="shared" ref="C2:C16" si="1">B2*1.2</f>
        <v>0</v>
      </c>
      <c r="D2" s="4">
        <f t="shared" ref="D2:D16" si="2">C2*1.2</f>
        <v>0</v>
      </c>
      <c r="E2" s="5">
        <f t="shared" ref="E2:E16" si="3">R2</f>
        <v>0</v>
      </c>
      <c r="F2" s="4" t="e">
        <f t="shared" ref="F2:F7" si="4">ROUND((E2/B2),0)</f>
        <v>#DIV/0!</v>
      </c>
      <c r="G2" s="4" t="e">
        <f t="shared" ref="G2:G7" si="5">ROUND((E2/C2),0)</f>
        <v>#DIV/0!</v>
      </c>
      <c r="H2" s="4" t="e">
        <f t="shared" ref="H2:H7" si="6">ROUND((E2/D2),0)</f>
        <v>#DIV/0!</v>
      </c>
      <c r="I2" s="4">
        <f t="shared" ref="I2:I7" si="7">T2</f>
        <v>0</v>
      </c>
      <c r="J2" s="4">
        <f t="shared" ref="J2:J7" si="8">U2</f>
        <v>0</v>
      </c>
      <c r="O2">
        <v>0</v>
      </c>
      <c r="P2">
        <f t="shared" ref="P2:P7" si="9">O2/1.2</f>
        <v>0</v>
      </c>
      <c r="Q2">
        <f t="shared" ref="Q2:Q7" si="10">P2/1.2</f>
        <v>0</v>
      </c>
      <c r="R2" s="2">
        <v>0</v>
      </c>
      <c r="S2" s="2"/>
    </row>
    <row r="3" spans="1:19" x14ac:dyDescent="0.25">
      <c r="A3" s="4">
        <v>2</v>
      </c>
      <c r="B3" s="4">
        <f t="shared" si="0"/>
        <v>0</v>
      </c>
      <c r="C3" s="4">
        <f t="shared" si="1"/>
        <v>0</v>
      </c>
      <c r="D3" s="4">
        <f t="shared" si="2"/>
        <v>0</v>
      </c>
      <c r="E3" s="5">
        <f t="shared" si="3"/>
        <v>0</v>
      </c>
      <c r="F3" s="4" t="e">
        <f t="shared" si="4"/>
        <v>#DIV/0!</v>
      </c>
      <c r="G3" s="4" t="e">
        <f t="shared" si="5"/>
        <v>#DIV/0!</v>
      </c>
      <c r="H3" s="4" t="e">
        <f t="shared" si="6"/>
        <v>#DIV/0!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f t="shared" si="10"/>
        <v>0</v>
      </c>
      <c r="R3" s="2">
        <v>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8:F15" si="11">ROUND((E8/B8),0)</f>
        <v>#DIV/0!</v>
      </c>
      <c r="G8" s="4" t="e">
        <f t="shared" ref="G8:G15" si="12">ROUND((E8/C8),0)</f>
        <v>#DIV/0!</v>
      </c>
      <c r="H8" s="4" t="e">
        <f t="shared" ref="H8:H15" si="13">ROUND((E8/D8),0)</f>
        <v>#DIV/0!</v>
      </c>
      <c r="I8" s="4">
        <f t="shared" ref="I8:I15" si="14">T8</f>
        <v>0</v>
      </c>
      <c r="J8" s="4">
        <f t="shared" ref="J8:J15" si="15">U8</f>
        <v>0</v>
      </c>
      <c r="O8">
        <v>0</v>
      </c>
      <c r="P8">
        <f t="shared" ref="P8:P10" si="16">O8/1.2</f>
        <v>0</v>
      </c>
      <c r="Q8">
        <f t="shared" ref="Q8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83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45" t="s">
        <v>92</v>
      </c>
      <c r="G26" s="45">
        <v>457</v>
      </c>
    </row>
    <row r="27" spans="1:19" s="9" customFormat="1" x14ac:dyDescent="0.25">
      <c r="F27" s="45" t="s">
        <v>90</v>
      </c>
      <c r="G27" s="45">
        <v>474</v>
      </c>
    </row>
    <row r="28" spans="1:19" s="9" customFormat="1" x14ac:dyDescent="0.25">
      <c r="C28" s="60" t="s">
        <v>74</v>
      </c>
      <c r="D28" s="60"/>
      <c r="F28" s="45" t="s">
        <v>91</v>
      </c>
      <c r="G28" s="45">
        <f>SUM(G26:G27)</f>
        <v>931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v>230</v>
      </c>
      <c r="H29" s="9">
        <f>G29/G28</f>
        <v>0.24704618689581095</v>
      </c>
      <c r="I29" s="9">
        <f>G29-G26</f>
        <v>-227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 t="s">
        <v>89</v>
      </c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 t="s">
        <v>86</v>
      </c>
      <c r="D32" s="63"/>
      <c r="F32" s="63" t="s">
        <v>24</v>
      </c>
      <c r="G32" s="63">
        <f>G31*90%</f>
        <v>0</v>
      </c>
    </row>
    <row r="33" spans="3:7" s="9" customFormat="1" x14ac:dyDescent="0.25">
      <c r="C33" s="63" t="s">
        <v>84</v>
      </c>
      <c r="D33" s="63">
        <v>552</v>
      </c>
      <c r="F33" s="63" t="s">
        <v>25</v>
      </c>
      <c r="G33" s="63">
        <f>G31*80%</f>
        <v>0</v>
      </c>
    </row>
    <row r="34" spans="3:7" s="9" customFormat="1" x14ac:dyDescent="0.25">
      <c r="C34" s="63" t="s">
        <v>85</v>
      </c>
      <c r="D34" s="63">
        <v>62000</v>
      </c>
    </row>
    <row r="35" spans="3:7" s="9" customFormat="1" x14ac:dyDescent="0.25">
      <c r="C35" s="63" t="s">
        <v>73</v>
      </c>
      <c r="D35" s="63">
        <f>D33*D34</f>
        <v>34224000</v>
      </c>
    </row>
    <row r="36" spans="3:7" s="9" customFormat="1" x14ac:dyDescent="0.25"/>
    <row r="37" spans="3:7" s="9" customFormat="1" x14ac:dyDescent="0.25">
      <c r="C37" s="63" t="s">
        <v>87</v>
      </c>
      <c r="D37" s="63"/>
    </row>
    <row r="38" spans="3:7" s="9" customFormat="1" x14ac:dyDescent="0.25">
      <c r="C38" s="63" t="s">
        <v>84</v>
      </c>
      <c r="D38" s="63">
        <v>424</v>
      </c>
    </row>
    <row r="39" spans="3:7" s="9" customFormat="1" x14ac:dyDescent="0.25">
      <c r="C39" s="63" t="s">
        <v>85</v>
      </c>
      <c r="D39" s="63">
        <f>D34*0.5</f>
        <v>31000</v>
      </c>
    </row>
    <row r="40" spans="3:7" s="9" customFormat="1" x14ac:dyDescent="0.25">
      <c r="C40" s="63" t="s">
        <v>73</v>
      </c>
      <c r="D40" s="63">
        <f>D38*D39</f>
        <v>13144000</v>
      </c>
    </row>
    <row r="42" spans="3:7" x14ac:dyDescent="0.25">
      <c r="C42" s="66" t="s">
        <v>88</v>
      </c>
      <c r="D42" s="58">
        <f>D40+D35</f>
        <v>47368000</v>
      </c>
    </row>
    <row r="43" spans="3:7" x14ac:dyDescent="0.25">
      <c r="C43" s="66" t="s">
        <v>24</v>
      </c>
      <c r="D43" s="58">
        <f>D42*0.9</f>
        <v>42631200</v>
      </c>
    </row>
    <row r="44" spans="3:7" x14ac:dyDescent="0.25">
      <c r="C44" s="66" t="s">
        <v>25</v>
      </c>
      <c r="D44" s="58">
        <f>D42*0.8</f>
        <v>37894400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35" sqref="J35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19" sqref="R19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2025-02-01T05:56:11Z</dcterms:modified>
</cp:coreProperties>
</file>