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5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4" i="4" l="1"/>
  <c r="W43" i="4"/>
  <c r="Q14" i="16"/>
  <c r="P17" i="15"/>
  <c r="W34" i="4" l="1"/>
  <c r="P5" i="16"/>
  <c r="O7" i="15"/>
  <c r="R10" i="14"/>
  <c r="Q8" i="13"/>
  <c r="G30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<sst xmlns="http://schemas.openxmlformats.org/spreadsheetml/2006/main" count="49" uniqueCount="43">
  <si>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</si>
  <si>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</si>
  <si>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</si>
  <si>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</si>
  <si>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</si>
  <si>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</si>
  <si>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</si>
  <si>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</si>
  <si>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</si>
  <si>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</si>
  <si>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</si>
  <si>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</si>
  <si>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</si>
  <si>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</si>
  <si>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</si>
  <si>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</si>
  <si>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</si>
  <si>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</si>
  <si>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</si>
  <si>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</si>
  <si>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</si>
  <si>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</si>
  <si>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</si>
  <si>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</si>
  <si>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</si>
  <si>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</si>
  <si>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</si>
  <si>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</si>
  <si>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</si>
  <si>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</si>
  <si>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</si>
  <si>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</si>
  <si>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</si>
  <si>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</si>
  <si>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</si>
  <si>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</si>
  <si>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</si>
  <si>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</si>
  <si>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</si>
  <si>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</si>
  <si>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HLC CBD Belapur ) - Manohar Shankar Patil</t>
  </si>
  <si>
    <t>Agree CA</t>
  </si>
  <si>
    <t>As per BCC/OC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</si>
</sst>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13</xdr:col>
      <xdr:colOff>562819</xdr:colOff>
      <xdr:row>29</xdr:row>
      <xdr:rowOff>10271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049219" cy="5344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14</xdr:col>
      <xdr:colOff>124693</xdr:colOff>
      <xdr:row>33</xdr:row>
      <xdr:rowOff>19797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6220693" cy="5353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38956</xdr:colOff>
      <xdr:row>28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34956" cy="5191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11</xdr:col>
      <xdr:colOff>600925</xdr:colOff>
      <xdr:row>29</xdr:row>
      <xdr:rowOff>143593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087325" cy="5144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401382</xdr:colOff>
      <xdr:row>29</xdr:row>
      <xdr:rowOff>181745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9545382" cy="55157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25</xdr:col>
      <xdr:colOff>163224</xdr:colOff>
      <xdr:row>31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9307224" cy="5763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19</xdr:col>
      <xdr:colOff>582297</xdr:colOff>
      <xdr:row>30</xdr:row>
      <xdr:rowOff>153219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9116697" cy="586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0" zoomScaleNormal="100" workbookViewId="0">
      <selection activeCell="Y43" sqref="Y4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653</v>
      </c>
      <c r="C3" s="4">
        <f>B3*1.2</f>
        <v>783.6</v>
      </c>
      <c r="D3" s="4">
        <f t="shared" ref="D3:D9" si="2">C3*1.2</f>
        <v>940.31999999999994</v>
      </c>
      <c r="E3" s="5">
        <f t="shared" ref="E3:E9" si="3">R3</f>
        <v>2500000</v>
      </c>
      <c r="F3" s="9">
        <f t="shared" ref="F3:F9" si="4">ROUND((E3/B3),0)</f>
        <v>3828</v>
      </c>
      <c r="G3" s="9">
        <f t="shared" ref="G3:G9" si="5">ROUND((E3/C3),0)</f>
        <v>3190</v>
      </c>
      <c r="H3" s="9">
        <f t="shared" ref="H3:H9" si="6">ROUND((E3/D3),0)</f>
        <v>2659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653</v>
      </c>
      <c r="R3" s="2">
        <v>2500000</v>
      </c>
    </row>
    <row r="4" spans="1:20" x14ac:dyDescent="0.25">
      <c r="A4" s="4">
        <f t="shared" si="0"/>
        <v>0</v>
      </c>
      <c r="B4" s="4">
        <f t="shared" si="1"/>
        <v>416</v>
      </c>
      <c r="C4" s="4">
        <f t="shared" ref="C4:C9" si="9">B4*1.2</f>
        <v>499.2</v>
      </c>
      <c r="D4" s="4">
        <f t="shared" si="2"/>
        <v>599.04</v>
      </c>
      <c r="E4" s="5">
        <f t="shared" si="3"/>
        <v>1700000</v>
      </c>
      <c r="F4" s="9">
        <f t="shared" si="4"/>
        <v>4087</v>
      </c>
      <c r="G4" s="9">
        <f t="shared" si="5"/>
        <v>3405</v>
      </c>
      <c r="H4" s="9">
        <f t="shared" si="6"/>
        <v>2838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416</v>
      </c>
      <c r="R4" s="2">
        <v>1700000</v>
      </c>
    </row>
    <row r="5" spans="1:20" s="44" customFormat="1" x14ac:dyDescent="0.25">
      <c r="A5" s="45">
        <f t="shared" si="0"/>
        <v>0</v>
      </c>
      <c r="B5" s="45">
        <f t="shared" si="1"/>
        <v>386</v>
      </c>
      <c r="C5" s="45">
        <f t="shared" si="9"/>
        <v>463.2</v>
      </c>
      <c r="D5" s="45">
        <f t="shared" si="2"/>
        <v>555.83999999999992</v>
      </c>
      <c r="E5" s="46">
        <f t="shared" si="3"/>
        <v>1765500</v>
      </c>
      <c r="F5" s="45">
        <f t="shared" si="4"/>
        <v>4574</v>
      </c>
      <c r="G5" s="45">
        <f t="shared" si="5"/>
        <v>3812</v>
      </c>
      <c r="H5" s="45">
        <f t="shared" si="6"/>
        <v>3176</v>
      </c>
      <c r="I5" s="45" t="e">
        <f>#REF!</f>
        <v>#REF!</v>
      </c>
      <c r="J5" s="45">
        <f t="shared" si="7"/>
        <v>0</v>
      </c>
      <c r="O5" s="44">
        <v>0</v>
      </c>
      <c r="P5" s="44">
        <f t="shared" si="8"/>
        <v>0</v>
      </c>
      <c r="Q5" s="44">
        <v>386</v>
      </c>
      <c r="R5" s="47">
        <v>1765500</v>
      </c>
    </row>
    <row r="6" spans="1:20" s="44" customFormat="1" x14ac:dyDescent="0.25">
      <c r="A6" s="45">
        <f t="shared" si="0"/>
        <v>0</v>
      </c>
      <c r="B6" s="45">
        <f t="shared" si="1"/>
        <v>416</v>
      </c>
      <c r="C6" s="45">
        <f t="shared" si="9"/>
        <v>499.2</v>
      </c>
      <c r="D6" s="45">
        <f t="shared" si="2"/>
        <v>599.04</v>
      </c>
      <c r="E6" s="46">
        <f t="shared" si="3"/>
        <v>2350000</v>
      </c>
      <c r="F6" s="45">
        <f t="shared" si="4"/>
        <v>5649</v>
      </c>
      <c r="G6" s="45">
        <f t="shared" si="5"/>
        <v>4708</v>
      </c>
      <c r="H6" s="45">
        <f t="shared" si="6"/>
        <v>3923</v>
      </c>
      <c r="I6" s="45" t="e">
        <f>#REF!</f>
        <v>#REF!</v>
      </c>
      <c r="J6" s="45">
        <f t="shared" si="7"/>
        <v>0</v>
      </c>
      <c r="O6" s="44">
        <v>0</v>
      </c>
      <c r="P6" s="44">
        <f t="shared" si="8"/>
        <v>0</v>
      </c>
      <c r="Q6" s="44">
        <v>416</v>
      </c>
      <c r="R6" s="47">
        <v>2350000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7:Q9" si="1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44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700</v>
      </c>
      <c r="C16" s="4">
        <f t="shared" ref="C16:C25" si="34">B16*1.2</f>
        <v>840</v>
      </c>
      <c r="D16" s="4">
        <f t="shared" ref="D16:D25" si="35">C16*1.2</f>
        <v>1008</v>
      </c>
      <c r="E16" s="5">
        <f t="shared" ref="E16:E25" si="36">R16</f>
        <v>3900000</v>
      </c>
      <c r="F16" s="9">
        <f t="shared" ref="F16:F25" si="37">ROUND((E16/B16),0)</f>
        <v>5571</v>
      </c>
      <c r="G16" s="9">
        <f t="shared" ref="G16:G25" si="38">ROUND((E16/C16),0)</f>
        <v>4643</v>
      </c>
      <c r="H16" s="9">
        <f t="shared" ref="H16:H25" si="39">ROUND((E16/D16),0)</f>
        <v>3869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700</v>
      </c>
      <c r="R16" s="2">
        <v>3900000</v>
      </c>
    </row>
    <row r="17" spans="1:25" s="44" customFormat="1" x14ac:dyDescent="0.25">
      <c r="A17" s="45">
        <f t="shared" si="32"/>
        <v>0</v>
      </c>
      <c r="B17" s="45">
        <f t="shared" si="33"/>
        <v>586</v>
      </c>
      <c r="C17" s="45">
        <f t="shared" si="34"/>
        <v>703.19999999999993</v>
      </c>
      <c r="D17" s="45">
        <f t="shared" si="35"/>
        <v>843.83999999999992</v>
      </c>
      <c r="E17" s="46">
        <f t="shared" si="36"/>
        <v>3906000</v>
      </c>
      <c r="F17" s="45">
        <f t="shared" si="37"/>
        <v>6666</v>
      </c>
      <c r="G17" s="45">
        <f t="shared" si="38"/>
        <v>5555</v>
      </c>
      <c r="H17" s="45">
        <f t="shared" si="39"/>
        <v>4629</v>
      </c>
      <c r="I17" s="45" t="e">
        <f>#REF!</f>
        <v>#REF!</v>
      </c>
      <c r="J17" s="45">
        <f t="shared" si="40"/>
        <v>0</v>
      </c>
      <c r="O17" s="44">
        <v>0</v>
      </c>
      <c r="P17" s="44">
        <f t="shared" si="41"/>
        <v>0</v>
      </c>
      <c r="Q17" s="44">
        <v>586</v>
      </c>
      <c r="R17" s="47">
        <v>3906000</v>
      </c>
    </row>
    <row r="18" spans="1:25" s="44" customFormat="1" x14ac:dyDescent="0.25">
      <c r="A18" s="45">
        <f t="shared" si="32"/>
        <v>0</v>
      </c>
      <c r="B18" s="45">
        <f t="shared" si="33"/>
        <v>586</v>
      </c>
      <c r="C18" s="45">
        <f t="shared" si="34"/>
        <v>703.19999999999993</v>
      </c>
      <c r="D18" s="45">
        <f t="shared" si="35"/>
        <v>843.83999999999992</v>
      </c>
      <c r="E18" s="46">
        <f t="shared" si="36"/>
        <v>4000000</v>
      </c>
      <c r="F18" s="45">
        <f t="shared" si="37"/>
        <v>6826</v>
      </c>
      <c r="G18" s="45">
        <f t="shared" si="38"/>
        <v>5688</v>
      </c>
      <c r="H18" s="45">
        <f t="shared" si="39"/>
        <v>4740</v>
      </c>
      <c r="I18" s="45" t="e">
        <f>#REF!</f>
        <v>#REF!</v>
      </c>
      <c r="J18" s="45">
        <f t="shared" si="40"/>
        <v>0</v>
      </c>
      <c r="O18" s="44">
        <v>0</v>
      </c>
      <c r="P18" s="44">
        <f t="shared" si="41"/>
        <v>0</v>
      </c>
      <c r="Q18" s="44">
        <v>586</v>
      </c>
      <c r="R18" s="47">
        <v>4000000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6400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3900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41</v>
      </c>
      <c r="F30" s="7">
        <v>60.69</v>
      </c>
      <c r="G30">
        <f>F30*10.764</f>
        <v>653.26715999999999</v>
      </c>
      <c r="S30" s="10"/>
      <c r="T30" s="10"/>
      <c r="U30" s="17" t="s">
        <v>17</v>
      </c>
      <c r="V30" s="23"/>
      <c r="W30" s="24">
        <f>X30-X31</f>
        <v>12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48</v>
      </c>
      <c r="X31" s="31">
        <v>2013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18</v>
      </c>
      <c r="X33" s="24"/>
    </row>
    <row r="34" spans="15:24" ht="15.75" x14ac:dyDescent="0.25">
      <c r="U34" s="17"/>
      <c r="V34" s="26"/>
      <c r="W34" s="27">
        <f>W33%</f>
        <v>0.18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450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2050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3900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5950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653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3885350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W42*0.85</f>
        <v>3302547.5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W42*0.7</f>
        <v>2719745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1632500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8094.479166666667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Q44"/>
  <sheetViews>
    <sheetView topLeftCell="D1" zoomScaleNormal="100" workbookViewId="0">
      <selection activeCell="Q9" sqref="Q9"/>
    </sheetView>
  </sheetViews>
  <sheetFormatPr defaultRowHeight="15" x14ac:dyDescent="0.25"/>
  <sheetData>
    <row r="8" spans="16:17" x14ac:dyDescent="0.25">
      <c r="P8">
        <v>60.69</v>
      </c>
      <c r="Q8">
        <f>P8*10.764</f>
        <v>653.26715999999999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0:R10"/>
  <sheetViews>
    <sheetView topLeftCell="D3" workbookViewId="0">
      <selection activeCell="R11" sqref="R11"/>
    </sheetView>
  </sheetViews>
  <sheetFormatPr defaultRowHeight="15" x14ac:dyDescent="0.25"/>
  <sheetData>
    <row r="10" spans="17:18" x14ac:dyDescent="0.25">
      <c r="Q10">
        <v>38.65</v>
      </c>
      <c r="R10">
        <f>Q10*10.764</f>
        <v>416.02859999999998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opLeftCell="A7" zoomScaleNormal="100" workbookViewId="0">
      <selection activeCell="P14" sqref="P14:P17"/>
    </sheetView>
  </sheetViews>
  <sheetFormatPr defaultRowHeight="15" x14ac:dyDescent="0.25"/>
  <cols>
    <col min="16" max="16" width="22.85546875" customWidth="1"/>
  </cols>
  <sheetData>
    <row r="2" spans="1:16" x14ac:dyDescent="0.25">
      <c r="A2" s="6"/>
    </row>
    <row r="7" spans="1:16" x14ac:dyDescent="0.25">
      <c r="N7">
        <v>35.89</v>
      </c>
      <c r="O7">
        <f>N7*10.764</f>
        <v>386.31995999999998</v>
      </c>
    </row>
    <row r="14" spans="1:16" x14ac:dyDescent="0.25">
      <c r="P14">
        <v>1650000</v>
      </c>
    </row>
    <row r="15" spans="1:16" x14ac:dyDescent="0.25">
      <c r="P15">
        <v>99000</v>
      </c>
    </row>
    <row r="16" spans="1:16" x14ac:dyDescent="0.25">
      <c r="P16">
        <v>16500</v>
      </c>
    </row>
    <row r="17" spans="16:16" x14ac:dyDescent="0.25">
      <c r="P17">
        <f>SUM(P14:P16)</f>
        <v>1765500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5:Q19"/>
  <sheetViews>
    <sheetView zoomScaleNormal="100" workbookViewId="0">
      <selection activeCell="O20" sqref="O20"/>
    </sheetView>
  </sheetViews>
  <sheetFormatPr defaultRowHeight="15" x14ac:dyDescent="0.25"/>
  <cols>
    <col min="17" max="17" width="14.28515625" customWidth="1"/>
  </cols>
  <sheetData>
    <row r="5" spans="15:17" x14ac:dyDescent="0.25">
      <c r="O5">
        <v>38.65</v>
      </c>
      <c r="P5">
        <f>O5*10.764</f>
        <v>416.02859999999998</v>
      </c>
    </row>
    <row r="11" spans="15:17" x14ac:dyDescent="0.25">
      <c r="Q11">
        <v>2350000</v>
      </c>
    </row>
    <row r="12" spans="15:17" x14ac:dyDescent="0.25">
      <c r="Q12">
        <v>144000</v>
      </c>
    </row>
    <row r="13" spans="15:17" x14ac:dyDescent="0.25">
      <c r="Q13">
        <v>23500</v>
      </c>
    </row>
    <row r="14" spans="15:17" x14ac:dyDescent="0.25">
      <c r="Q14">
        <f>SUM(Q11:Q13)</f>
        <v>2517500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zoomScaleNormal="100" workbookViewId="0">
      <selection activeCell="C2" sqref="C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1" sqref="F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2025-02-21T07:00:02Z</dcterms:modified>
</cp:coreProperties>
</file>