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aluation 2024\JSB- Janata Sahakari Bank\Arjun Patil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41" r:id="rId7"/>
    <sheet name="IGR" sheetId="40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3" l="1"/>
  <c r="D30" i="23" l="1"/>
  <c r="D29" i="23" l="1"/>
  <c r="C18" i="25" l="1"/>
  <c r="O24" i="4" l="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Q12" i="4"/>
  <c r="B12" i="4" s="1"/>
  <c r="C12" i="4" s="1"/>
  <c r="D12" i="4" s="1"/>
  <c r="P13" i="4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5" i="23" l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<sst xmlns="http://schemas.openxmlformats.org/spreadsheetml/2006/main" count="130" uniqueCount="100">
  <si>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</si>
  <si>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</si>
  <si>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</si>
  <si>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</si>
  <si>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</si>
  <si>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</si>
  <si>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</si>
  <si>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</si>
  <si>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</si>
  <si>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</si>
  <si>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</si>
  <si>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</si>
  <si>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</si>
  <si>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</si>
  <si>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</si>
  <si>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</si>
  <si>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</si>
  <si>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</si>
  <si>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</si>
  <si>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</si>
  <si>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</si>
  <si>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</si>
  <si>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</si>
  <si>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</si>
  <si>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</si>
  <si>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</si>
  <si>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</si>
  <si>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</si>
  <si>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</si>
  <si>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</si>
  <si>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</si>
  <si>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</si>
  <si>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</si>
  <si>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</si>
  <si>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</si>
  <si>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</si>
  <si>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</si>
  <si>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</si>
  <si>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</si>
  <si>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</si>
  <si>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</si>
  <si>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</si>
  <si>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</si>
  <si>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</si>
  <si>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</si>
  <si>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</si>
  <si>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</si>
  <si>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</si>
  <si>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</si>
  <si>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</si>
  <si>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</si>
  <si>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</si>
  <si>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</si>
  <si>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</si>
  <si>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</si>
  <si>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</si>
  <si>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</si>
  <si>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</si>
  <si>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</si>
  <si>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</si>
  <si>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</si>
  <si>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</si>
  <si>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</si>
  <si>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</si>
  <si>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</si>
  <si>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</si>
  <si>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</si>
  <si>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</si>
  <si>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</si>
  <si>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</si>
  <si>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</si>
  <si>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</si>
  <si>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</si>
  <si>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</si>
  <si>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</si>
  <si>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</si>
  <si>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</si>
  <si>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</si>
  <si>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</si>
  <si>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</si>
  <si>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</si>
  <si>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</si>
  <si>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</si>
  <si>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</si>
  <si>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</si>
  <si>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</si>
  <si>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</si>
  <si>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</si>
  <si>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</si>
  <si>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</si>
  <si>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</si>
  <si>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</si>
  <si>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</si>
  <si>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</si>
  <si>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</si>
  <si>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</si>
  <si>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</si>
  <si>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.</t>
  </si>
  <si>
    <t>BA</t>
  </si>
  <si>
    <t>rate on 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</si>
</sst>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1" fontId="2" fillId="0" borderId="0" xfId="0" applyNumberFormat="1" applyFont="1"/>
    <xf numFmtId="0" fontId="2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78442</xdr:colOff>
      <xdr:row>0</xdr:row>
      <xdr:rowOff>0</xdr:rowOff>
    </xdr:from>
    <xdr:to>
      <xdr:col>19</xdr:col>
      <xdr:colOff>238350</xdr:colOff>
      <xdr:row>30</xdr:row>
      <xdr:rowOff>85000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42" y="0"/>
          <a:ext cx="11657143" cy="58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531809</xdr:colOff>
      <xdr:row>29</xdr:row>
      <xdr:rowOff>56452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23809" cy="55809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292529</xdr:colOff>
      <xdr:row>29</xdr:row>
      <xdr:rowOff>104071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00000" cy="5628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494476</xdr:colOff>
      <xdr:row>28</xdr:row>
      <xdr:rowOff>85048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590476" cy="54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="85" zoomScaleNormal="85" workbookViewId="0">
      <selection activeCell="F15" sqref="F15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38135</v>
      </c>
      <c r="F2" s="75"/>
      <c r="G2" s="122" t="s">
        <v>76</v>
      </c>
      <c r="H2" s="123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36100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36100</v>
      </c>
      <c r="D5" s="57" t="s">
        <v>61</v>
      </c>
      <c r="E5" s="58">
        <f>ROUND(C5/10.764,0)</f>
        <v>3354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13300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22800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0.16</v>
      </c>
      <c r="D8" s="102">
        <f>1-C8</f>
        <v>0.84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19152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32452</v>
      </c>
      <c r="D10" s="57" t="s">
        <v>61</v>
      </c>
      <c r="E10" s="58">
        <f>ROUND(C10/10.764,0)</f>
        <v>3015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2025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2009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16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44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1120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3376800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2240000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4"/>
      <c r="L1" s="124"/>
      <c r="M1" s="124"/>
      <c r="N1" s="124"/>
      <c r="O1" s="124"/>
      <c r="P1" s="124"/>
      <c r="Q1" s="124"/>
      <c r="R1" s="124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zoomScaleNormal="100" workbookViewId="0">
      <selection activeCell="I9" sqref="I9"/>
    </sheetView>
  </sheetViews>
  <sheetFormatPr defaultRowHeight="15"/>
  <cols>
    <col min="1" max="1" width="21.7109375" bestFit="1" customWidth="1"/>
    <col min="2" max="2" width="15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4500</v>
      </c>
      <c r="D3" s="21" t="s">
        <v>99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2500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16</v>
      </c>
      <c r="D7" s="25"/>
      <c r="F7" s="78"/>
      <c r="G7" s="78"/>
    </row>
    <row r="8" spans="1:8">
      <c r="A8" s="15" t="s">
        <v>18</v>
      </c>
      <c r="B8" s="24"/>
      <c r="C8" s="25">
        <f>C9-C7</f>
        <v>44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24</v>
      </c>
      <c r="D10" s="25"/>
      <c r="F10" s="78"/>
      <c r="G10" s="78"/>
    </row>
    <row r="11" spans="1:8">
      <c r="A11" s="15"/>
      <c r="B11" s="26"/>
      <c r="C11" s="27">
        <f>C10%</f>
        <v>0.24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480</v>
      </c>
      <c r="D12" s="23"/>
      <c r="F12" s="78"/>
      <c r="G12" s="121"/>
    </row>
    <row r="13" spans="1:8">
      <c r="A13" s="15" t="s">
        <v>22</v>
      </c>
      <c r="B13" s="19"/>
      <c r="C13" s="20">
        <f>C6-C12</f>
        <v>1520</v>
      </c>
      <c r="D13" s="23"/>
      <c r="F13" s="78"/>
      <c r="G13" s="78"/>
    </row>
    <row r="14" spans="1:8">
      <c r="A14" s="15" t="s">
        <v>15</v>
      </c>
      <c r="B14" s="19"/>
      <c r="C14" s="20">
        <f>C5</f>
        <v>2500</v>
      </c>
      <c r="D14" s="23"/>
      <c r="F14" s="78"/>
      <c r="G14" s="118"/>
    </row>
    <row r="15" spans="1:8">
      <c r="B15" s="19"/>
      <c r="C15" s="20"/>
      <c r="D15" s="23"/>
      <c r="F15" s="78"/>
      <c r="G15" s="118"/>
      <c r="H15" t="s">
        <v>97</v>
      </c>
    </row>
    <row r="16" spans="1:8">
      <c r="A16" s="28" t="s">
        <v>23</v>
      </c>
      <c r="B16" s="29"/>
      <c r="C16" s="21">
        <f>C14+C13</f>
        <v>4020</v>
      </c>
      <c r="D16" s="21"/>
      <c r="E16" s="61"/>
      <c r="F16" s="78"/>
      <c r="G16" s="118"/>
    </row>
    <row r="17" spans="1:8">
      <c r="B17" s="24"/>
      <c r="C17" s="25"/>
      <c r="D17" s="25"/>
      <c r="F17" s="78"/>
      <c r="G17" s="118"/>
      <c r="H17" s="119"/>
    </row>
    <row r="18" spans="1:8" ht="16.5">
      <c r="A18" s="28" t="s">
        <v>98</v>
      </c>
      <c r="B18" s="7"/>
      <c r="C18" s="76">
        <v>419</v>
      </c>
      <c r="D18" s="76"/>
      <c r="E18" s="77"/>
      <c r="F18" s="78"/>
      <c r="G18" s="78"/>
    </row>
    <row r="19" spans="1:8">
      <c r="A19" s="15"/>
      <c r="B19" s="6"/>
      <c r="C19" s="30">
        <f>C18*C16</f>
        <v>1684380</v>
      </c>
      <c r="D19" s="78" t="s">
        <v>68</v>
      </c>
      <c r="E19" s="30"/>
      <c r="F19" s="78"/>
      <c r="G19" s="118"/>
    </row>
    <row r="20" spans="1:8">
      <c r="A20" s="15"/>
      <c r="B20" s="61"/>
      <c r="C20" s="31">
        <f>C19*90%</f>
        <v>1515942</v>
      </c>
      <c r="D20" s="78" t="s">
        <v>24</v>
      </c>
      <c r="E20" s="31"/>
      <c r="F20" s="78"/>
      <c r="G20" s="118"/>
    </row>
    <row r="21" spans="1:8">
      <c r="A21" s="15"/>
      <c r="C21" s="31">
        <f>C19*80%</f>
        <v>1347504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838000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3509.125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/>
      <c r="D28" s="119"/>
    </row>
    <row r="29" spans="1:8">
      <c r="C29">
        <v>104.09</v>
      </c>
      <c r="D29" s="120">
        <f>C29*10.764</f>
        <v>1120.4247599999999</v>
      </c>
    </row>
    <row r="30" spans="1:8">
      <c r="C30">
        <v>4.6500000000000004</v>
      </c>
      <c r="D30" s="120">
        <f>C30*10.764</f>
        <v>50.052599999999998</v>
      </c>
      <c r="E30" s="119"/>
    </row>
    <row r="31" spans="1:8">
      <c r="C31"/>
      <c r="D31" s="119"/>
      <c r="E31" s="119"/>
      <c r="F31" s="119"/>
    </row>
    <row r="32" spans="1:8">
      <c r="C32"/>
      <c r="D32" s="119"/>
    </row>
    <row r="33" spans="1:5">
      <c r="C33"/>
      <c r="D33" s="120"/>
      <c r="E33" s="119"/>
    </row>
    <row r="34" spans="1:5">
      <c r="C34"/>
      <c r="D34"/>
    </row>
    <row r="35" spans="1:5">
      <c r="C35"/>
      <c r="D35"/>
    </row>
    <row r="36" spans="1:5">
      <c r="C36"/>
      <c r="D36"/>
    </row>
    <row r="37" spans="1:5">
      <c r="C37"/>
      <c r="D37"/>
    </row>
    <row r="38" spans="1:5">
      <c r="C38"/>
      <c r="D38"/>
    </row>
    <row r="39" spans="1:5">
      <c r="C39"/>
      <c r="D39"/>
    </row>
    <row r="40" spans="1:5">
      <c r="C40"/>
      <c r="D40"/>
    </row>
    <row r="46" spans="1:5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D1" zoomScaleNormal="100" workbookViewId="0">
      <selection activeCell="R14" sqref="R1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8.140625" customWidth="1"/>
    <col min="10" max="10" width="7.7109375" customWidth="1"/>
    <col min="11" max="13" width="0" hidden="1" customWidth="1"/>
    <col min="14" max="14" width="8.2851562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>
        <v>0</v>
      </c>
      <c r="Q6" s="75"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5">
        <v>0</v>
      </c>
      <c r="P7" s="75">
        <v>0</v>
      </c>
      <c r="Q7" s="75"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5">
        <v>0</v>
      </c>
      <c r="P8" s="75">
        <v>0</v>
      </c>
      <c r="Q8" s="75"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>
        <v>0</v>
      </c>
      <c r="Q9" s="75"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>
        <v>0</v>
      </c>
      <c r="Q10" s="75"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847.22222222222229</v>
      </c>
      <c r="C11" s="4">
        <f t="shared" si="2"/>
        <v>1016.6666666666667</v>
      </c>
      <c r="D11" s="4">
        <f t="shared" si="3"/>
        <v>1220</v>
      </c>
      <c r="E11" s="5">
        <f t="shared" si="4"/>
        <v>4950000</v>
      </c>
      <c r="F11" s="4">
        <f t="shared" si="5"/>
        <v>5843</v>
      </c>
      <c r="G11" s="4">
        <f t="shared" si="6"/>
        <v>4869</v>
      </c>
      <c r="H11" s="4">
        <f t="shared" si="7"/>
        <v>4057</v>
      </c>
      <c r="I11" s="4">
        <f t="shared" si="8"/>
        <v>0</v>
      </c>
      <c r="J11" s="4">
        <f t="shared" si="9"/>
        <v>0</v>
      </c>
      <c r="O11">
        <v>1220</v>
      </c>
      <c r="P11">
        <f t="shared" ref="P11" si="10">O11/1.2</f>
        <v>1016.6666666666667</v>
      </c>
      <c r="Q11">
        <f t="shared" ref="Q11" si="11">P11/1.2</f>
        <v>847.22222222222229</v>
      </c>
      <c r="R11" s="2">
        <v>4950000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875</v>
      </c>
      <c r="C12" s="4">
        <f t="shared" si="2"/>
        <v>1050</v>
      </c>
      <c r="D12" s="4">
        <f t="shared" si="3"/>
        <v>1260</v>
      </c>
      <c r="E12" s="5">
        <f t="shared" si="4"/>
        <v>4500000</v>
      </c>
      <c r="F12" s="4">
        <f t="shared" si="5"/>
        <v>5143</v>
      </c>
      <c r="G12" s="4">
        <f t="shared" si="6"/>
        <v>4286</v>
      </c>
      <c r="H12" s="4">
        <f t="shared" si="7"/>
        <v>3571</v>
      </c>
      <c r="I12" s="4">
        <f t="shared" si="8"/>
        <v>0</v>
      </c>
      <c r="J12" s="4">
        <f t="shared" si="9"/>
        <v>0</v>
      </c>
      <c r="O12">
        <v>0</v>
      </c>
      <c r="P12">
        <v>1050</v>
      </c>
      <c r="Q12">
        <f t="shared" ref="Q12" si="12">P12/1.2</f>
        <v>875</v>
      </c>
      <c r="R12" s="2">
        <v>4500000</v>
      </c>
      <c r="S12" s="2"/>
      <c r="V12" s="71"/>
    </row>
    <row r="13" spans="1:35">
      <c r="A13" s="4">
        <f t="shared" si="0"/>
        <v>0</v>
      </c>
      <c r="B13" s="4">
        <f t="shared" si="1"/>
        <v>777</v>
      </c>
      <c r="C13" s="4">
        <f t="shared" si="2"/>
        <v>932.4</v>
      </c>
      <c r="D13" s="4">
        <f t="shared" si="3"/>
        <v>1118.8799999999999</v>
      </c>
      <c r="E13" s="5">
        <f t="shared" si="4"/>
        <v>4196000</v>
      </c>
      <c r="F13" s="4">
        <f t="shared" si="5"/>
        <v>5400</v>
      </c>
      <c r="G13" s="4">
        <f t="shared" si="6"/>
        <v>4500</v>
      </c>
      <c r="H13" s="4">
        <f t="shared" si="7"/>
        <v>3750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13">O13/1.2</f>
        <v>0</v>
      </c>
      <c r="Q13">
        <v>777</v>
      </c>
      <c r="R13" s="2">
        <v>4196000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14">O14/1.2</f>
        <v>0</v>
      </c>
      <c r="Q14">
        <f t="shared" ref="Q14:Q15" si="15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14"/>
        <v>0</v>
      </c>
      <c r="Q15">
        <f t="shared" si="15"/>
        <v>0</v>
      </c>
      <c r="R15" s="2">
        <v>0</v>
      </c>
      <c r="S15" s="2"/>
    </row>
    <row r="16" spans="1:35">
      <c r="A16" s="4">
        <f t="shared" ref="A16:A19" si="16">N16</f>
        <v>0</v>
      </c>
      <c r="B16" s="4">
        <f t="shared" ref="B16:B19" si="17">Q16</f>
        <v>0</v>
      </c>
      <c r="C16" s="4">
        <f t="shared" ref="C16:C19" si="18">B16*1.2</f>
        <v>0</v>
      </c>
      <c r="D16" s="4">
        <f t="shared" ref="D16:D19" si="19">C16*1.2</f>
        <v>0</v>
      </c>
      <c r="E16" s="5">
        <f t="shared" ref="E16:E19" si="20">R16</f>
        <v>0</v>
      </c>
      <c r="F16" s="4" t="e">
        <f t="shared" ref="F16:F19" si="21">ROUND((E16/B16),0)</f>
        <v>#DIV/0!</v>
      </c>
      <c r="G16" s="4" t="e">
        <f t="shared" ref="G16:G19" si="22">ROUND((E16/C16),0)</f>
        <v>#DIV/0!</v>
      </c>
      <c r="H16" s="4" t="e">
        <f t="shared" ref="H16:H19" si="23">ROUND((E16/D16),0)</f>
        <v>#DIV/0!</v>
      </c>
      <c r="I16" s="4">
        <f t="shared" ref="I16:J19" si="24">T16</f>
        <v>0</v>
      </c>
      <c r="J16" s="4">
        <f t="shared" si="24"/>
        <v>0</v>
      </c>
      <c r="O16">
        <v>0</v>
      </c>
      <c r="P16">
        <f t="shared" ref="P16:P17" si="25">O16/1.2</f>
        <v>0</v>
      </c>
      <c r="Q16">
        <f t="shared" ref="Q16:Q18" si="26">P16/1.2</f>
        <v>0</v>
      </c>
      <c r="R16" s="2">
        <v>0</v>
      </c>
      <c r="S16" s="2"/>
    </row>
    <row r="17" spans="1:19">
      <c r="A17" s="4">
        <f t="shared" si="16"/>
        <v>0</v>
      </c>
      <c r="B17" s="4">
        <f t="shared" si="17"/>
        <v>0</v>
      </c>
      <c r="C17" s="4">
        <f t="shared" si="18"/>
        <v>0</v>
      </c>
      <c r="D17" s="4">
        <f t="shared" si="19"/>
        <v>0</v>
      </c>
      <c r="E17" s="5">
        <f t="shared" si="20"/>
        <v>0</v>
      </c>
      <c r="F17" s="4" t="e">
        <f t="shared" si="21"/>
        <v>#DIV/0!</v>
      </c>
      <c r="G17" s="4" t="e">
        <f t="shared" si="22"/>
        <v>#DIV/0!</v>
      </c>
      <c r="H17" s="4" t="e">
        <f t="shared" si="23"/>
        <v>#DIV/0!</v>
      </c>
      <c r="I17" s="4">
        <f t="shared" si="24"/>
        <v>0</v>
      </c>
      <c r="J17" s="4">
        <f t="shared" si="24"/>
        <v>0</v>
      </c>
      <c r="O17">
        <v>0</v>
      </c>
      <c r="P17">
        <f t="shared" si="25"/>
        <v>0</v>
      </c>
      <c r="Q17">
        <f t="shared" si="26"/>
        <v>0</v>
      </c>
      <c r="R17" s="2">
        <v>0</v>
      </c>
      <c r="S17" s="2"/>
    </row>
    <row r="18" spans="1:19">
      <c r="A18" s="4">
        <f t="shared" si="16"/>
        <v>0</v>
      </c>
      <c r="B18" s="4">
        <f t="shared" si="17"/>
        <v>0</v>
      </c>
      <c r="C18" s="4">
        <f t="shared" si="18"/>
        <v>0</v>
      </c>
      <c r="D18" s="4">
        <f t="shared" si="19"/>
        <v>0</v>
      </c>
      <c r="E18" s="5">
        <f t="shared" si="20"/>
        <v>0</v>
      </c>
      <c r="F18" s="4" t="e">
        <f t="shared" si="21"/>
        <v>#DIV/0!</v>
      </c>
      <c r="G18" s="4" t="e">
        <f t="shared" si="22"/>
        <v>#DIV/0!</v>
      </c>
      <c r="H18" s="4" t="e">
        <f t="shared" si="23"/>
        <v>#DIV/0!</v>
      </c>
      <c r="I18" s="4">
        <f t="shared" si="24"/>
        <v>0</v>
      </c>
      <c r="J18" s="4">
        <f t="shared" si="24"/>
        <v>0</v>
      </c>
      <c r="O18">
        <v>0</v>
      </c>
      <c r="P18">
        <f>O18/1.2</f>
        <v>0</v>
      </c>
      <c r="Q18">
        <f t="shared" si="26"/>
        <v>0</v>
      </c>
      <c r="R18" s="2">
        <v>0</v>
      </c>
      <c r="S18" s="2"/>
    </row>
    <row r="19" spans="1:19">
      <c r="A19" s="4">
        <f t="shared" si="16"/>
        <v>0</v>
      </c>
      <c r="B19" s="4">
        <f t="shared" si="17"/>
        <v>0</v>
      </c>
      <c r="C19" s="4">
        <f t="shared" si="18"/>
        <v>0</v>
      </c>
      <c r="D19" s="4">
        <f t="shared" si="19"/>
        <v>0</v>
      </c>
      <c r="E19" s="5">
        <f t="shared" si="20"/>
        <v>0</v>
      </c>
      <c r="F19" s="4" t="e">
        <f t="shared" si="21"/>
        <v>#DIV/0!</v>
      </c>
      <c r="G19" s="4" t="e">
        <f t="shared" si="22"/>
        <v>#DIV/0!</v>
      </c>
      <c r="H19" s="4" t="e">
        <f t="shared" si="23"/>
        <v>#DIV/0!</v>
      </c>
      <c r="I19" s="4">
        <f t="shared" si="24"/>
        <v>0</v>
      </c>
      <c r="J19" s="4">
        <f t="shared" si="24"/>
        <v>0</v>
      </c>
      <c r="O19" s="75">
        <v>0</v>
      </c>
      <c r="P19" s="75">
        <f>O19/1.2</f>
        <v>0</v>
      </c>
      <c r="Q19" s="75">
        <f t="shared" ref="Q19" si="27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85" zoomScaleNormal="85" workbookViewId="0">
      <selection activeCell="M16" sqref="D7:M16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5" sqref="I15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W9" sqref="W9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zoomScaleNormal="100" workbookViewId="0">
      <selection activeCell="L15" sqref="L15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2025-01-30T07:28:49Z</dcterms:modified>
</cp:coreProperties>
</file>