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SVC\Sanpada\Rajeshkumar Babulal Dixit\"/>
    </mc:Choice>
  </mc:AlternateContent>
  <xr:revisionPtr revIDLastSave="0" documentId="13_ncr:1_{82CE1795-E7D6-4FD0-8A02-F434E51843DB}" xr6:coauthVersionLast="45" xr6:coauthVersionMax="47" xr10:uidLastSave="{00000000-0000-0000-0000-000000000000}"/>
  <bookViews>
    <workbookView xWindow="-120" yWindow="-120" windowWidth="29040" windowHeight="15720" tabRatio="932" activeTab="3" xr2:uid="{00000000-000D-0000-FFFF-FFFF00000000}"/>
  </bookViews>
  <sheets>
    <sheet name="Depreciation" sheetId="25" r:id="rId1"/>
    <sheet name="Site Measurement" sheetId="24" r:id="rId2"/>
    <sheet name="Calculation" sheetId="23" r:id="rId3"/>
    <sheet name="23-24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5" i="4" l="1"/>
  <c r="G28" i="4"/>
  <c r="P7" i="4" l="1"/>
  <c r="J7" i="4"/>
  <c r="I7" i="4"/>
  <c r="P6" i="4"/>
  <c r="J6" i="4"/>
  <c r="I6" i="4"/>
  <c r="P5" i="4"/>
  <c r="J5" i="4"/>
  <c r="I5" i="4"/>
  <c r="Q4" i="4"/>
  <c r="J4" i="4"/>
  <c r="I4" i="4"/>
  <c r="P3" i="4"/>
  <c r="J3" i="4"/>
  <c r="I3" i="4"/>
  <c r="P2" i="4"/>
  <c r="J2" i="4"/>
  <c r="I2" i="4"/>
  <c r="C12" i="25" l="1"/>
  <c r="C5" i="25" l="1"/>
  <c r="C4" i="25"/>
  <c r="C3" i="25"/>
  <c r="B2" i="4"/>
  <c r="C2" i="4" s="1"/>
  <c r="B3" i="4"/>
  <c r="C3" i="4" s="1"/>
  <c r="D3" i="4" s="1"/>
  <c r="B4" i="4"/>
  <c r="C4" i="4" s="1"/>
  <c r="D4" i="4" s="1"/>
  <c r="B6" i="4"/>
  <c r="C6" i="4" s="1"/>
  <c r="B7" i="4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E3" i="4"/>
  <c r="E2" i="4"/>
  <c r="H29" i="4"/>
  <c r="G31" i="4"/>
  <c r="G33" i="4" s="1"/>
  <c r="C20" i="25"/>
  <c r="C16" i="25"/>
  <c r="C17" i="25" s="1"/>
  <c r="G2" i="4" l="1"/>
  <c r="F2" i="4"/>
  <c r="G6" i="4"/>
  <c r="H6" i="4"/>
  <c r="F6" i="4"/>
  <c r="H3" i="4"/>
  <c r="G3" i="4"/>
  <c r="F3" i="4"/>
  <c r="H7" i="4"/>
  <c r="G7" i="4"/>
  <c r="F7" i="4"/>
  <c r="H4" i="4"/>
  <c r="F4" i="4"/>
  <c r="G4" i="4"/>
  <c r="H9" i="4"/>
  <c r="F10" i="4"/>
  <c r="D2" i="4"/>
  <c r="H2" i="4" s="1"/>
  <c r="H8" i="4"/>
  <c r="D6" i="4"/>
  <c r="F13" i="4"/>
  <c r="D10" i="4"/>
  <c r="H10" i="4" s="1"/>
  <c r="G10" i="4"/>
  <c r="D14" i="4"/>
  <c r="G14" i="4"/>
  <c r="F8" i="4"/>
  <c r="G9" i="4"/>
  <c r="F12" i="4"/>
  <c r="G13" i="4"/>
  <c r="H14" i="4"/>
  <c r="F9" i="4"/>
  <c r="H15" i="4"/>
  <c r="H16" i="4"/>
  <c r="G8" i="4"/>
  <c r="F11" i="4"/>
  <c r="G12" i="4"/>
  <c r="H13" i="4"/>
  <c r="F15" i="4"/>
  <c r="H11" i="4"/>
  <c r="C13" i="25"/>
  <c r="D13" i="25" s="1"/>
  <c r="C8" i="25" s="1"/>
  <c r="B5" i="4"/>
  <c r="F5" i="4" s="1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G5" i="4" s="1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B84" i="23" l="1"/>
  <c r="B23" i="23"/>
  <c r="B7" i="23"/>
  <c r="B8" i="23" s="1"/>
  <c r="B6" i="23"/>
  <c r="B5" i="23"/>
  <c r="B14" i="23" s="1"/>
  <c r="B10" i="23" l="1"/>
  <c r="B11" i="23" s="1"/>
  <c r="B12" i="23" s="1"/>
  <c r="B13" i="23" s="1"/>
  <c r="B16" i="23" s="1"/>
  <c r="B19" i="23" s="1"/>
  <c r="B25" i="23" l="1"/>
  <c r="B20" i="23"/>
  <c r="B21" i="23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<sst xmlns="http://schemas.openxmlformats.org/spreadsheetml/2006/main" count="136" uniqueCount="93">
  <si>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</si>
  <si>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</si>
  <si>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</si>
  <si>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</si>
  <si>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</si>
  <si>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</si>
  <si>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</si>
  <si>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</si>
  <si>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</si>
  <si>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</si>
  <si>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</si>
  <si>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</si>
  <si>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</si>
  <si>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</si>
  <si>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</si>
  <si>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</si>
  <si>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</si>
  <si>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</si>
  <si>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</si>
  <si>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</si>
  <si>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</si>
  <si>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</si>
  <si>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</si>
  <si>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</si>
  <si>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</si>
  <si>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</si>
  <si>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</si>
  <si>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</si>
  <si>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</si>
  <si>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</si>
  <si>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</si>
  <si>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</si>
  <si>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</si>
  <si>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</si>
  <si>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</si>
  <si>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</si>
  <si>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</si>
  <si>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</si>
  <si>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</si>
  <si>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</si>
  <si>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</si>
  <si>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</si>
  <si>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</si>
  <si>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</si>
  <si>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</si>
  <si>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</si>
  <si>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</si>
  <si>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</si>
  <si>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</si>
  <si>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</si>
  <si>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</si>
  <si>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</si>
  <si>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</si>
  <si>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</si>
  <si>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</si>
  <si>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</si>
  <si>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</si>
  <si>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</si>
  <si>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</si>
  <si>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</si>
  <si>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</si>
  <si>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</si>
  <si>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</si>
  <si>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</si>
  <si>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</si>
  <si>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</si>
  <si>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</si>
  <si>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</si>
  <si>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</si>
  <si>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</si>
  <si>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</si>
  <si>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</si>
  <si>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</si>
  <si>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</si>
  <si>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</si>
  <si>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</si>
  <si>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</si>
  <si>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</si>
  <si>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</si>
  <si>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</si>
  <si>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</si>
  <si>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</si>
  <si>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</si>
  <si>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ACA</t>
  </si>
  <si>
    <t>TERRACE</t>
  </si>
  <si>
    <t>TACA</t>
  </si>
  <si>
    <t>10.03.2011</t>
  </si>
  <si>
    <t>IGR-16.12.24</t>
  </si>
  <si>
    <t>IGR-08.06.24</t>
  </si>
  <si>
    <t>IGR-23.08.24</t>
  </si>
  <si>
    <t>IGR-30.06.23</t>
  </si>
  <si>
    <t>MCA</t>
  </si>
  <si>
    <t>TMCA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</si>
</sst>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6" fillId="2" borderId="0" xfId="1" applyFont="1" applyFill="1" applyBorder="1"/>
    <xf numFmtId="0" fontId="0" fillId="0" borderId="4" xfId="0" applyBorder="1" applyAlignment="1">
      <alignment wrapText="1"/>
    </xf>
    <xf numFmtId="43" fontId="6" fillId="0" borderId="0" xfId="1" applyFont="1" applyFill="1" applyBorder="1"/>
    <xf numFmtId="0" fontId="6" fillId="0" borderId="0" xfId="0" applyFont="1"/>
    <xf numFmtId="10" fontId="6" fillId="0" borderId="0" xfId="0" applyNumberFormat="1" applyFont="1"/>
    <xf numFmtId="0" fontId="0" fillId="2" borderId="4" xfId="0" applyFill="1" applyBorder="1"/>
    <xf numFmtId="0" fontId="6" fillId="2" borderId="0" xfId="0" applyFont="1" applyFill="1"/>
    <xf numFmtId="43" fontId="6" fillId="0" borderId="0" xfId="0" applyNumberFormat="1" applyFont="1"/>
    <xf numFmtId="43" fontId="5" fillId="0" borderId="0" xfId="0" applyNumberFormat="1" applyFont="1"/>
    <xf numFmtId="0" fontId="0" fillId="0" borderId="6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7" fillId="0" borderId="0" xfId="0" applyFont="1"/>
    <xf numFmtId="0" fontId="8" fillId="4" borderId="0" xfId="0" applyFont="1" applyFill="1"/>
    <xf numFmtId="0" fontId="8" fillId="0" borderId="0" xfId="0" applyFont="1"/>
    <xf numFmtId="4" fontId="8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0" fillId="0" borderId="0" xfId="0" applyNumberFormat="1" applyFont="1"/>
    <xf numFmtId="0" fontId="2" fillId="0" borderId="8" xfId="0" applyFont="1" applyBorder="1"/>
    <xf numFmtId="0" fontId="10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0" fillId="2" borderId="0" xfId="1" applyFont="1" applyFill="1"/>
    <xf numFmtId="43" fontId="2" fillId="0" borderId="8" xfId="1" applyFont="1" applyBorder="1"/>
    <xf numFmtId="0" fontId="2" fillId="2" borderId="4" xfId="0" applyFont="1" applyFill="1" applyBorder="1"/>
    <xf numFmtId="43" fontId="3" fillId="0" borderId="4" xfId="0" applyNumberFormat="1" applyFont="1" applyBorder="1"/>
    <xf numFmtId="43" fontId="4" fillId="0" borderId="8" xfId="1" applyFont="1" applyBorder="1"/>
    <xf numFmtId="43" fontId="4" fillId="0" borderId="8" xfId="1" applyFont="1" applyBorder="1" applyAlignment="1"/>
    <xf numFmtId="0" fontId="1" fillId="2" borderId="0" xfId="0" applyFont="1" applyFill="1"/>
    <xf numFmtId="0" fontId="0" fillId="2" borderId="0" xfId="0" applyFill="1"/>
    <xf numFmtId="4" fontId="0" fillId="2" borderId="0" xfId="0" applyNumberFormat="1" applyFill="1"/>
    <xf numFmtId="0" fontId="9" fillId="0" borderId="8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50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BD060E-8012-45B5-B2DC-E8CDAA40C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9296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45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22199FD-3489-4791-A7E8-759E9A849A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8753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47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5ADA48-B3AF-48B4-9D53-9B9076731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90963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12</xdr:col>
      <xdr:colOff>238125</xdr:colOff>
      <xdr:row>54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634F16-1BA2-4AF5-BEFB-FBD24E549F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7553325" cy="98679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506087</xdr:colOff>
      <xdr:row>44</xdr:row>
      <xdr:rowOff>1170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3761DF-495F-428E-BD00-DA1C2DE8E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040487" cy="838317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220297</xdr:colOff>
      <xdr:row>44</xdr:row>
      <xdr:rowOff>86907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29DC9D-B82F-4C1F-957D-3D4A44E7F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754697" cy="84689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C13" sqref="C13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34" t="s">
        <v>76</v>
      </c>
      <c r="C3" s="45">
        <f>374860*0.85</f>
        <v>318631</v>
      </c>
      <c r="D3" s="34"/>
      <c r="E3" s="34"/>
      <c r="F3" s="34"/>
      <c r="H3" s="48" t="s">
        <v>37</v>
      </c>
      <c r="I3" s="48"/>
      <c r="J3" s="48" t="s">
        <v>38</v>
      </c>
      <c r="K3" s="48" t="s">
        <v>39</v>
      </c>
      <c r="L3" s="48" t="s">
        <v>40</v>
      </c>
    </row>
    <row r="4" spans="2:12" x14ac:dyDescent="0.25">
      <c r="B4" s="34" t="s">
        <v>82</v>
      </c>
      <c r="C4" s="45">
        <f>C3*10%</f>
        <v>31863.100000000002</v>
      </c>
      <c r="D4" s="34"/>
      <c r="E4" s="34"/>
      <c r="F4" s="34"/>
      <c r="H4" s="49" t="s">
        <v>41</v>
      </c>
      <c r="I4" s="34" t="s">
        <v>42</v>
      </c>
      <c r="J4" s="34" t="s">
        <v>43</v>
      </c>
      <c r="K4" s="34">
        <v>2554.8123374210331</v>
      </c>
      <c r="L4" s="34">
        <v>2248.2348569305091</v>
      </c>
    </row>
    <row r="5" spans="2:12" x14ac:dyDescent="0.25">
      <c r="B5" s="34" t="s">
        <v>77</v>
      </c>
      <c r="C5" s="50">
        <f>C3+C4</f>
        <v>350494.1</v>
      </c>
      <c r="D5" s="51" t="s">
        <v>62</v>
      </c>
      <c r="E5" s="52">
        <f>C5/10.764</f>
        <v>32561.696395392046</v>
      </c>
      <c r="F5" s="51" t="s">
        <v>63</v>
      </c>
      <c r="H5" s="53" t="s">
        <v>44</v>
      </c>
      <c r="I5" s="49">
        <v>0.95</v>
      </c>
      <c r="J5" s="34"/>
      <c r="K5" s="34" t="s">
        <v>45</v>
      </c>
      <c r="L5" s="34" t="s">
        <v>42</v>
      </c>
    </row>
    <row r="6" spans="2:12" x14ac:dyDescent="0.25">
      <c r="B6" s="34" t="s">
        <v>78</v>
      </c>
      <c r="C6" s="45">
        <v>29400</v>
      </c>
      <c r="D6" s="34"/>
      <c r="E6" s="34"/>
      <c r="F6" s="34"/>
      <c r="H6" s="54" t="s">
        <v>46</v>
      </c>
      <c r="I6" s="49">
        <v>0.9</v>
      </c>
      <c r="J6" s="34" t="s">
        <v>47</v>
      </c>
      <c r="K6" s="34" t="s">
        <v>48</v>
      </c>
      <c r="L6" s="34" t="s">
        <v>49</v>
      </c>
    </row>
    <row r="7" spans="2:12" x14ac:dyDescent="0.25">
      <c r="B7" s="34" t="s">
        <v>79</v>
      </c>
      <c r="C7" s="45">
        <f>C5-C6</f>
        <v>321094.09999999998</v>
      </c>
      <c r="D7" s="34"/>
      <c r="E7" s="34"/>
      <c r="F7" s="34"/>
      <c r="H7" s="53" t="s">
        <v>50</v>
      </c>
      <c r="I7" s="49">
        <v>0.8</v>
      </c>
      <c r="J7" s="34"/>
      <c r="K7" s="53" t="s">
        <v>46</v>
      </c>
      <c r="L7" s="49">
        <v>0.05</v>
      </c>
    </row>
    <row r="8" spans="2:12" ht="30" x14ac:dyDescent="0.25">
      <c r="B8" s="55" t="s">
        <v>80</v>
      </c>
      <c r="C8" s="45">
        <f>C7*D13%</f>
        <v>285773.74900000001</v>
      </c>
      <c r="D8" s="34"/>
      <c r="E8" s="34"/>
      <c r="F8" s="34"/>
      <c r="H8" s="53" t="s">
        <v>51</v>
      </c>
      <c r="I8" s="49">
        <v>0.7</v>
      </c>
      <c r="J8" s="34"/>
      <c r="K8" s="56" t="s">
        <v>52</v>
      </c>
      <c r="L8" s="49">
        <v>0.1</v>
      </c>
    </row>
    <row r="9" spans="2:12" x14ac:dyDescent="0.25">
      <c r="B9" s="34" t="s">
        <v>81</v>
      </c>
      <c r="C9" s="50">
        <f>C6+C8</f>
        <v>315173.74900000001</v>
      </c>
      <c r="D9" s="51" t="s">
        <v>62</v>
      </c>
      <c r="E9" s="52">
        <f>C9/10.764</f>
        <v>29280.355722779637</v>
      </c>
      <c r="F9" s="51" t="s">
        <v>63</v>
      </c>
      <c r="H9" s="53" t="s">
        <v>53</v>
      </c>
      <c r="I9" s="49">
        <v>0.6</v>
      </c>
      <c r="J9" s="34"/>
      <c r="K9" s="34" t="s">
        <v>54</v>
      </c>
      <c r="L9" s="49">
        <v>0.15</v>
      </c>
    </row>
    <row r="10" spans="2:12" x14ac:dyDescent="0.25">
      <c r="C10" s="57"/>
      <c r="H10" s="34" t="s">
        <v>55</v>
      </c>
      <c r="I10" s="49">
        <v>0.5</v>
      </c>
      <c r="J10" s="34"/>
      <c r="K10" s="34" t="s">
        <v>56</v>
      </c>
      <c r="L10" s="49">
        <v>0.2</v>
      </c>
    </row>
    <row r="11" spans="2:12" x14ac:dyDescent="0.25">
      <c r="B11" s="40" t="s">
        <v>68</v>
      </c>
      <c r="C11" s="59">
        <f>Calculation!C7</f>
        <v>2025</v>
      </c>
      <c r="H11" s="34" t="s">
        <v>57</v>
      </c>
      <c r="I11" s="49">
        <v>0.4</v>
      </c>
      <c r="J11" s="34"/>
      <c r="K11" s="34"/>
      <c r="L11" s="34"/>
    </row>
    <row r="12" spans="2:12" x14ac:dyDescent="0.25">
      <c r="B12" s="40" t="s">
        <v>69</v>
      </c>
      <c r="C12" s="59">
        <f>Calculation!C8</f>
        <v>2014</v>
      </c>
      <c r="D12" s="58">
        <v>100</v>
      </c>
      <c r="H12" s="34" t="s">
        <v>58</v>
      </c>
      <c r="I12" s="49">
        <v>0.3</v>
      </c>
      <c r="J12" s="34"/>
      <c r="K12" s="34"/>
      <c r="L12" s="34"/>
    </row>
    <row r="13" spans="2:12" x14ac:dyDescent="0.25">
      <c r="B13" s="40" t="s">
        <v>70</v>
      </c>
      <c r="C13" s="59">
        <f>C11-C12</f>
        <v>11</v>
      </c>
      <c r="D13" s="58">
        <f>D12-C13</f>
        <v>89</v>
      </c>
    </row>
    <row r="15" spans="2:12" x14ac:dyDescent="0.25">
      <c r="B15" s="34" t="s">
        <v>59</v>
      </c>
      <c r="C15" s="45">
        <v>93700</v>
      </c>
      <c r="D15" s="34"/>
      <c r="E15" s="34"/>
      <c r="F15" s="34"/>
    </row>
    <row r="16" spans="2:12" x14ac:dyDescent="0.25">
      <c r="B16" s="34" t="s">
        <v>60</v>
      </c>
      <c r="C16" s="45">
        <f>C15*5%</f>
        <v>4685</v>
      </c>
      <c r="D16" s="34"/>
      <c r="E16" s="34"/>
      <c r="F16" s="34"/>
    </row>
    <row r="17" spans="2:6" x14ac:dyDescent="0.25">
      <c r="B17" s="34" t="s">
        <v>61</v>
      </c>
      <c r="C17" s="50">
        <f>C15+C16</f>
        <v>98385</v>
      </c>
      <c r="D17" s="51" t="s">
        <v>62</v>
      </c>
      <c r="E17" s="52">
        <f>C17/10.764</f>
        <v>9140.1895206243044</v>
      </c>
      <c r="F17" s="51" t="s">
        <v>63</v>
      </c>
    </row>
    <row r="18" spans="2:6" x14ac:dyDescent="0.25">
      <c r="B18" s="34" t="s">
        <v>65</v>
      </c>
      <c r="C18" s="45">
        <v>26620</v>
      </c>
      <c r="D18" s="34"/>
      <c r="E18" s="34"/>
      <c r="F18" s="34"/>
    </row>
    <row r="19" spans="2:6" x14ac:dyDescent="0.25">
      <c r="B19" s="34" t="s">
        <v>66</v>
      </c>
      <c r="C19" s="45">
        <f>C17-C18</f>
        <v>71765</v>
      </c>
      <c r="D19" s="34"/>
      <c r="E19" s="34"/>
      <c r="F19" s="34"/>
    </row>
    <row r="20" spans="2:6" ht="45" x14ac:dyDescent="0.25">
      <c r="B20" s="55" t="s">
        <v>67</v>
      </c>
      <c r="C20" s="45">
        <f>C18*80%</f>
        <v>21296</v>
      </c>
      <c r="D20" s="34"/>
      <c r="E20" s="34"/>
      <c r="F20" s="34"/>
    </row>
    <row r="21" spans="2:6" x14ac:dyDescent="0.25">
      <c r="B21" s="34" t="s">
        <v>64</v>
      </c>
      <c r="C21" s="50">
        <f>C19+C20</f>
        <v>93061</v>
      </c>
      <c r="D21" s="51" t="s">
        <v>62</v>
      </c>
      <c r="E21" s="52">
        <f>C21/10.764</f>
        <v>8645.5778520995918</v>
      </c>
      <c r="F21" s="51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O33" sqref="O33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1" t="s">
        <v>29</v>
      </c>
      <c r="B1" s="31" t="s">
        <v>30</v>
      </c>
      <c r="C1" s="31" t="s">
        <v>31</v>
      </c>
      <c r="D1" s="31" t="s">
        <v>30</v>
      </c>
      <c r="E1" s="32" t="s">
        <v>32</v>
      </c>
      <c r="F1" s="32" t="s">
        <v>33</v>
      </c>
      <c r="G1" s="32" t="s">
        <v>34</v>
      </c>
      <c r="H1" s="32" t="s">
        <v>34</v>
      </c>
      <c r="I1" s="33" t="s">
        <v>35</v>
      </c>
      <c r="J1" s="33" t="s">
        <v>36</v>
      </c>
      <c r="K1" s="69"/>
      <c r="L1" s="69"/>
      <c r="M1" s="69"/>
      <c r="N1" s="69"/>
      <c r="O1" s="69"/>
      <c r="P1" s="69"/>
      <c r="Q1" s="69"/>
      <c r="R1" s="69"/>
    </row>
    <row r="2" spans="1:23" ht="16.5" x14ac:dyDescent="0.3">
      <c r="A2" s="31">
        <v>0</v>
      </c>
      <c r="B2" s="31">
        <v>0</v>
      </c>
      <c r="C2" s="31">
        <v>0</v>
      </c>
      <c r="D2" s="31">
        <v>0</v>
      </c>
      <c r="E2" s="32">
        <f t="shared" ref="E2:I23" si="0">B2/12</f>
        <v>0</v>
      </c>
      <c r="F2" s="32">
        <f t="shared" ref="F2:F30" si="1">D2/12</f>
        <v>0</v>
      </c>
      <c r="G2" s="32">
        <f t="shared" ref="G2:G30" si="2">A2+E2</f>
        <v>0</v>
      </c>
      <c r="H2" s="32">
        <f t="shared" ref="H2:H30" si="3">C2+F2</f>
        <v>0</v>
      </c>
      <c r="I2" s="33">
        <f t="shared" ref="I2:I22" si="4">G2*H2</f>
        <v>0</v>
      </c>
      <c r="J2" s="33">
        <f>I2</f>
        <v>0</v>
      </c>
      <c r="K2" s="34"/>
      <c r="L2" s="34"/>
      <c r="M2" s="34"/>
      <c r="N2" s="35"/>
      <c r="O2" s="34"/>
      <c r="P2" s="34"/>
      <c r="Q2" s="34"/>
      <c r="R2" s="34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1">
        <v>0</v>
      </c>
      <c r="B3" s="31">
        <v>0</v>
      </c>
      <c r="C3" s="31">
        <v>0</v>
      </c>
      <c r="D3" s="31">
        <v>0</v>
      </c>
      <c r="E3" s="32">
        <f t="shared" si="0"/>
        <v>0</v>
      </c>
      <c r="F3" s="32">
        <f t="shared" si="1"/>
        <v>0</v>
      </c>
      <c r="G3" s="32">
        <f t="shared" si="2"/>
        <v>0</v>
      </c>
      <c r="H3" s="32">
        <f t="shared" si="3"/>
        <v>0</v>
      </c>
      <c r="I3" s="33">
        <f t="shared" si="4"/>
        <v>0</v>
      </c>
      <c r="J3" s="33">
        <f>J2+I3</f>
        <v>0</v>
      </c>
      <c r="K3" s="34"/>
      <c r="L3" s="34"/>
      <c r="M3" s="34"/>
      <c r="N3" s="35"/>
      <c r="O3" s="34"/>
      <c r="P3" s="34"/>
      <c r="Q3" s="34"/>
      <c r="R3" s="34"/>
      <c r="S3" s="29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1">
        <v>0</v>
      </c>
      <c r="B4" s="31">
        <v>0</v>
      </c>
      <c r="C4" s="31">
        <v>0</v>
      </c>
      <c r="D4" s="31">
        <v>0</v>
      </c>
      <c r="E4" s="32">
        <f t="shared" si="0"/>
        <v>0</v>
      </c>
      <c r="F4" s="32">
        <f t="shared" si="1"/>
        <v>0</v>
      </c>
      <c r="G4" s="32">
        <f t="shared" si="2"/>
        <v>0</v>
      </c>
      <c r="H4" s="32">
        <f t="shared" si="3"/>
        <v>0</v>
      </c>
      <c r="I4" s="33">
        <f t="shared" si="4"/>
        <v>0</v>
      </c>
      <c r="J4" s="33">
        <f t="shared" ref="J4:J30" si="5">J3+I4</f>
        <v>0</v>
      </c>
      <c r="K4" s="34"/>
      <c r="L4" s="34"/>
      <c r="M4" s="34"/>
      <c r="N4" s="34"/>
      <c r="O4" s="34"/>
      <c r="P4" s="34"/>
      <c r="Q4" s="34"/>
      <c r="R4" s="34"/>
      <c r="S4" s="36" t="s">
        <v>44</v>
      </c>
      <c r="T4" s="29">
        <v>0.95</v>
      </c>
      <c r="V4" t="s">
        <v>45</v>
      </c>
      <c r="W4" t="s">
        <v>42</v>
      </c>
    </row>
    <row r="5" spans="1:23" ht="16.5" x14ac:dyDescent="0.3">
      <c r="A5" s="31">
        <v>0</v>
      </c>
      <c r="B5" s="31">
        <v>0</v>
      </c>
      <c r="C5" s="31">
        <v>0</v>
      </c>
      <c r="D5" s="31">
        <v>0</v>
      </c>
      <c r="E5" s="32">
        <f t="shared" si="0"/>
        <v>0</v>
      </c>
      <c r="F5" s="32">
        <f t="shared" si="1"/>
        <v>0</v>
      </c>
      <c r="G5" s="32">
        <f t="shared" si="2"/>
        <v>0</v>
      </c>
      <c r="H5" s="32">
        <f t="shared" si="3"/>
        <v>0</v>
      </c>
      <c r="I5" s="33">
        <f t="shared" si="4"/>
        <v>0</v>
      </c>
      <c r="J5" s="33">
        <f t="shared" si="5"/>
        <v>0</v>
      </c>
      <c r="K5" s="34"/>
      <c r="L5" s="34"/>
      <c r="M5" s="34"/>
      <c r="N5" s="34">
        <f t="shared" ref="N5:N11" si="6">L5*M5</f>
        <v>0</v>
      </c>
      <c r="O5" s="34"/>
      <c r="P5" s="34"/>
      <c r="Q5" s="34"/>
      <c r="R5" s="35"/>
      <c r="S5" s="37" t="s">
        <v>46</v>
      </c>
      <c r="T5" s="29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1">
        <v>0</v>
      </c>
      <c r="B6" s="31">
        <v>0</v>
      </c>
      <c r="C6" s="31">
        <v>0</v>
      </c>
      <c r="D6" s="31">
        <v>0</v>
      </c>
      <c r="E6" s="32">
        <f t="shared" si="0"/>
        <v>0</v>
      </c>
      <c r="F6" s="32">
        <f t="shared" si="1"/>
        <v>0</v>
      </c>
      <c r="G6" s="32">
        <f t="shared" si="2"/>
        <v>0</v>
      </c>
      <c r="H6" s="32">
        <f t="shared" si="3"/>
        <v>0</v>
      </c>
      <c r="I6" s="33">
        <f t="shared" si="4"/>
        <v>0</v>
      </c>
      <c r="J6" s="33">
        <f t="shared" si="5"/>
        <v>0</v>
      </c>
      <c r="K6" s="34"/>
      <c r="L6" s="34"/>
      <c r="M6" s="34"/>
      <c r="N6" s="34">
        <f t="shared" si="6"/>
        <v>0</v>
      </c>
      <c r="O6" s="34"/>
      <c r="P6" s="34"/>
      <c r="Q6" s="34"/>
      <c r="R6" s="35"/>
      <c r="S6" s="36" t="s">
        <v>50</v>
      </c>
      <c r="T6" s="29">
        <v>0.8</v>
      </c>
      <c r="V6" s="36" t="s">
        <v>46</v>
      </c>
      <c r="W6" s="29">
        <v>0.05</v>
      </c>
    </row>
    <row r="7" spans="1:23" ht="16.5" x14ac:dyDescent="0.3">
      <c r="A7" s="31">
        <v>0</v>
      </c>
      <c r="B7" s="31">
        <v>0</v>
      </c>
      <c r="C7" s="31">
        <v>0</v>
      </c>
      <c r="D7" s="31">
        <v>0</v>
      </c>
      <c r="E7" s="32">
        <f t="shared" si="0"/>
        <v>0</v>
      </c>
      <c r="F7" s="32">
        <f t="shared" si="1"/>
        <v>0</v>
      </c>
      <c r="G7" s="32">
        <f t="shared" si="2"/>
        <v>0</v>
      </c>
      <c r="H7" s="32">
        <f t="shared" si="3"/>
        <v>0</v>
      </c>
      <c r="I7" s="33">
        <f t="shared" si="4"/>
        <v>0</v>
      </c>
      <c r="J7" s="33">
        <f t="shared" si="5"/>
        <v>0</v>
      </c>
      <c r="K7" s="34"/>
      <c r="L7" s="34"/>
      <c r="M7" s="34"/>
      <c r="N7" s="34">
        <f t="shared" si="6"/>
        <v>0</v>
      </c>
      <c r="O7" s="34"/>
      <c r="P7" s="34"/>
      <c r="Q7" s="34"/>
      <c r="R7" s="35"/>
      <c r="S7" s="36" t="s">
        <v>51</v>
      </c>
      <c r="T7" s="29">
        <v>0.7</v>
      </c>
      <c r="V7" s="38" t="s">
        <v>52</v>
      </c>
      <c r="W7" s="29">
        <v>0.1</v>
      </c>
    </row>
    <row r="8" spans="1:23" ht="16.5" x14ac:dyDescent="0.3">
      <c r="A8" s="31">
        <v>0</v>
      </c>
      <c r="B8" s="31">
        <v>0</v>
      </c>
      <c r="C8" s="31">
        <v>0</v>
      </c>
      <c r="D8" s="31">
        <v>0</v>
      </c>
      <c r="E8" s="32">
        <f t="shared" si="0"/>
        <v>0</v>
      </c>
      <c r="F8" s="32">
        <f t="shared" si="1"/>
        <v>0</v>
      </c>
      <c r="G8" s="32">
        <f t="shared" si="2"/>
        <v>0</v>
      </c>
      <c r="H8" s="32">
        <f t="shared" si="3"/>
        <v>0</v>
      </c>
      <c r="I8" s="33">
        <f t="shared" si="4"/>
        <v>0</v>
      </c>
      <c r="J8" s="33">
        <f t="shared" si="5"/>
        <v>0</v>
      </c>
      <c r="K8" s="34"/>
      <c r="L8" s="34"/>
      <c r="M8" s="34"/>
      <c r="N8" s="34">
        <f t="shared" si="6"/>
        <v>0</v>
      </c>
      <c r="O8" s="34"/>
      <c r="P8" s="34"/>
      <c r="Q8" s="34"/>
      <c r="R8" s="35"/>
      <c r="S8" s="36" t="s">
        <v>53</v>
      </c>
      <c r="T8" s="29">
        <v>0.6</v>
      </c>
      <c r="V8" t="s">
        <v>54</v>
      </c>
      <c r="W8" s="29">
        <v>0.15</v>
      </c>
    </row>
    <row r="9" spans="1:23" ht="16.5" x14ac:dyDescent="0.3">
      <c r="A9" s="31">
        <v>0</v>
      </c>
      <c r="B9" s="31">
        <v>0</v>
      </c>
      <c r="C9" s="31">
        <v>0</v>
      </c>
      <c r="D9" s="31">
        <v>0</v>
      </c>
      <c r="E9" s="32">
        <f t="shared" si="0"/>
        <v>0</v>
      </c>
      <c r="F9" s="32">
        <f t="shared" si="1"/>
        <v>0</v>
      </c>
      <c r="G9" s="32">
        <f t="shared" si="2"/>
        <v>0</v>
      </c>
      <c r="H9" s="32">
        <f t="shared" si="3"/>
        <v>0</v>
      </c>
      <c r="I9" s="33">
        <f t="shared" si="4"/>
        <v>0</v>
      </c>
      <c r="J9" s="33">
        <f t="shared" si="5"/>
        <v>0</v>
      </c>
      <c r="K9" s="34"/>
      <c r="L9" s="34"/>
      <c r="M9" s="34"/>
      <c r="N9" s="34">
        <f t="shared" si="6"/>
        <v>0</v>
      </c>
      <c r="O9" s="34"/>
      <c r="P9" s="34"/>
      <c r="Q9" s="34"/>
      <c r="R9" s="35"/>
      <c r="S9" t="s">
        <v>55</v>
      </c>
      <c r="T9" s="29">
        <v>0.5</v>
      </c>
      <c r="V9" t="s">
        <v>56</v>
      </c>
      <c r="W9" s="29">
        <v>0.2</v>
      </c>
    </row>
    <row r="10" spans="1:23" ht="16.5" x14ac:dyDescent="0.3">
      <c r="A10" s="31">
        <v>0</v>
      </c>
      <c r="B10" s="31">
        <v>0</v>
      </c>
      <c r="C10" s="31">
        <v>0</v>
      </c>
      <c r="D10" s="31">
        <v>0</v>
      </c>
      <c r="E10" s="32">
        <f t="shared" si="0"/>
        <v>0</v>
      </c>
      <c r="F10" s="32">
        <f t="shared" si="1"/>
        <v>0</v>
      </c>
      <c r="G10" s="32">
        <f t="shared" si="2"/>
        <v>0</v>
      </c>
      <c r="H10" s="32">
        <f t="shared" si="3"/>
        <v>0</v>
      </c>
      <c r="I10" s="33">
        <f t="shared" si="4"/>
        <v>0</v>
      </c>
      <c r="J10" s="33">
        <f t="shared" si="5"/>
        <v>0</v>
      </c>
      <c r="K10" s="34"/>
      <c r="L10" s="34"/>
      <c r="M10" s="34"/>
      <c r="N10" s="34">
        <f t="shared" si="6"/>
        <v>0</v>
      </c>
      <c r="O10" s="34"/>
      <c r="P10" s="34"/>
      <c r="Q10" s="34"/>
      <c r="R10" s="35"/>
      <c r="S10" t="s">
        <v>57</v>
      </c>
      <c r="T10" s="29">
        <v>0.4</v>
      </c>
    </row>
    <row r="11" spans="1:23" ht="16.5" x14ac:dyDescent="0.3">
      <c r="A11" s="31">
        <v>0</v>
      </c>
      <c r="B11" s="31">
        <v>0</v>
      </c>
      <c r="C11" s="31">
        <v>0</v>
      </c>
      <c r="D11" s="31">
        <v>0</v>
      </c>
      <c r="E11" s="32">
        <f t="shared" si="0"/>
        <v>0</v>
      </c>
      <c r="F11" s="32">
        <f t="shared" si="1"/>
        <v>0</v>
      </c>
      <c r="G11" s="32">
        <f t="shared" si="2"/>
        <v>0</v>
      </c>
      <c r="H11" s="32">
        <f t="shared" si="3"/>
        <v>0</v>
      </c>
      <c r="I11" s="33">
        <f t="shared" si="4"/>
        <v>0</v>
      </c>
      <c r="J11" s="33">
        <f t="shared" si="5"/>
        <v>0</v>
      </c>
      <c r="K11" s="34"/>
      <c r="L11" s="34"/>
      <c r="M11" s="34"/>
      <c r="N11" s="34">
        <f t="shared" si="6"/>
        <v>0</v>
      </c>
      <c r="O11" s="34"/>
      <c r="P11" s="34"/>
      <c r="Q11" s="34"/>
      <c r="R11" s="35"/>
      <c r="T11" s="29"/>
    </row>
    <row r="12" spans="1:23" ht="16.5" x14ac:dyDescent="0.3">
      <c r="A12" s="31">
        <v>0</v>
      </c>
      <c r="B12" s="31">
        <v>0</v>
      </c>
      <c r="C12" s="31">
        <v>0</v>
      </c>
      <c r="D12" s="31">
        <v>0</v>
      </c>
      <c r="E12" s="32">
        <f t="shared" si="0"/>
        <v>0</v>
      </c>
      <c r="F12" s="32">
        <f t="shared" si="1"/>
        <v>0</v>
      </c>
      <c r="G12" s="32">
        <f t="shared" si="2"/>
        <v>0</v>
      </c>
      <c r="H12" s="32">
        <f t="shared" si="3"/>
        <v>0</v>
      </c>
      <c r="I12" s="39">
        <f t="shared" si="4"/>
        <v>0</v>
      </c>
      <c r="J12" s="33">
        <f>J11+I12</f>
        <v>0</v>
      </c>
      <c r="K12" s="34"/>
      <c r="L12" s="34"/>
      <c r="M12" s="34"/>
      <c r="N12" s="40">
        <f>SUM(N5:N11)</f>
        <v>0</v>
      </c>
      <c r="O12" s="34"/>
      <c r="P12" s="34"/>
      <c r="Q12" s="34"/>
      <c r="R12" s="35"/>
      <c r="S12" t="s">
        <v>58</v>
      </c>
      <c r="T12" s="29">
        <v>0.3</v>
      </c>
    </row>
    <row r="13" spans="1:23" ht="16.5" x14ac:dyDescent="0.3">
      <c r="A13" s="31">
        <v>0</v>
      </c>
      <c r="B13" s="31">
        <v>0</v>
      </c>
      <c r="C13" s="31">
        <v>0</v>
      </c>
      <c r="D13" s="31">
        <v>0</v>
      </c>
      <c r="E13" s="32">
        <f t="shared" si="0"/>
        <v>0</v>
      </c>
      <c r="F13" s="32">
        <f t="shared" si="1"/>
        <v>0</v>
      </c>
      <c r="G13" s="32">
        <f t="shared" si="2"/>
        <v>0</v>
      </c>
      <c r="H13" s="32">
        <f t="shared" si="3"/>
        <v>0</v>
      </c>
      <c r="I13" s="33">
        <f t="shared" si="4"/>
        <v>0</v>
      </c>
      <c r="J13" s="33">
        <f t="shared" si="5"/>
        <v>0</v>
      </c>
      <c r="K13" s="34"/>
      <c r="L13" s="34"/>
      <c r="M13" s="34"/>
      <c r="N13" s="34"/>
      <c r="O13" s="34"/>
      <c r="P13" s="34"/>
      <c r="Q13" s="34"/>
      <c r="R13" s="35"/>
    </row>
    <row r="14" spans="1:23" ht="16.5" x14ac:dyDescent="0.3">
      <c r="A14" s="31">
        <v>0</v>
      </c>
      <c r="B14" s="31">
        <v>0</v>
      </c>
      <c r="C14" s="31">
        <v>0</v>
      </c>
      <c r="D14" s="31">
        <v>0</v>
      </c>
      <c r="E14" s="32">
        <f t="shared" si="0"/>
        <v>0</v>
      </c>
      <c r="F14" s="32">
        <f t="shared" si="1"/>
        <v>0</v>
      </c>
      <c r="G14" s="32">
        <f t="shared" si="2"/>
        <v>0</v>
      </c>
      <c r="H14" s="32">
        <f t="shared" si="3"/>
        <v>0</v>
      </c>
      <c r="I14" s="33">
        <f t="shared" si="4"/>
        <v>0</v>
      </c>
      <c r="J14" s="33">
        <f t="shared" si="5"/>
        <v>0</v>
      </c>
      <c r="K14" s="34"/>
      <c r="L14" s="34"/>
      <c r="M14" s="34"/>
      <c r="N14" s="40">
        <f>L14*M14</f>
        <v>0</v>
      </c>
      <c r="O14" s="34"/>
      <c r="P14" s="34"/>
      <c r="Q14" s="34"/>
      <c r="R14" s="35"/>
    </row>
    <row r="15" spans="1:23" ht="16.5" x14ac:dyDescent="0.3">
      <c r="A15" s="31">
        <v>0</v>
      </c>
      <c r="B15" s="31">
        <v>0</v>
      </c>
      <c r="C15" s="31">
        <v>0</v>
      </c>
      <c r="D15" s="31">
        <v>0</v>
      </c>
      <c r="E15" s="41">
        <f t="shared" si="0"/>
        <v>0</v>
      </c>
      <c r="F15" s="41">
        <f t="shared" si="1"/>
        <v>0</v>
      </c>
      <c r="G15" s="41">
        <f t="shared" si="2"/>
        <v>0</v>
      </c>
      <c r="H15" s="41">
        <f t="shared" si="3"/>
        <v>0</v>
      </c>
      <c r="I15" s="39">
        <f t="shared" si="4"/>
        <v>0</v>
      </c>
      <c r="J15" s="33">
        <f t="shared" si="5"/>
        <v>0</v>
      </c>
      <c r="K15" s="34"/>
      <c r="L15" s="34"/>
      <c r="M15" s="34"/>
      <c r="N15" s="34"/>
      <c r="O15" s="34"/>
      <c r="P15" s="34"/>
      <c r="Q15" s="34"/>
      <c r="R15" s="35"/>
    </row>
    <row r="16" spans="1:23" ht="16.5" x14ac:dyDescent="0.3">
      <c r="A16" s="31">
        <v>0</v>
      </c>
      <c r="B16" s="31">
        <v>0</v>
      </c>
      <c r="C16" s="31">
        <v>0</v>
      </c>
      <c r="D16" s="31">
        <v>0</v>
      </c>
      <c r="E16" s="32">
        <f>B16/12</f>
        <v>0</v>
      </c>
      <c r="F16" s="32">
        <f>D16/12</f>
        <v>0</v>
      </c>
      <c r="G16" s="32">
        <f>A16+E16</f>
        <v>0</v>
      </c>
      <c r="H16" s="32">
        <f>C16+F16</f>
        <v>0</v>
      </c>
      <c r="I16" s="33">
        <f t="shared" si="4"/>
        <v>0</v>
      </c>
      <c r="J16" s="33">
        <f t="shared" si="5"/>
        <v>0</v>
      </c>
      <c r="K16" s="34"/>
      <c r="L16" s="34"/>
      <c r="M16" s="34"/>
      <c r="N16" s="35"/>
      <c r="O16" s="34"/>
      <c r="P16" s="34"/>
      <c r="Q16" s="34"/>
      <c r="R16" s="35"/>
    </row>
    <row r="17" spans="1:21" ht="16.5" x14ac:dyDescent="0.3">
      <c r="A17" s="31">
        <v>0</v>
      </c>
      <c r="B17" s="31">
        <v>0</v>
      </c>
      <c r="C17" s="31">
        <v>0</v>
      </c>
      <c r="D17" s="31">
        <v>0</v>
      </c>
      <c r="E17" s="32">
        <f>B17/12</f>
        <v>0</v>
      </c>
      <c r="F17" s="32">
        <f>D17/12</f>
        <v>0</v>
      </c>
      <c r="G17" s="32">
        <f>A17+E17</f>
        <v>0</v>
      </c>
      <c r="H17" s="32">
        <f>C17+F17</f>
        <v>0</v>
      </c>
      <c r="I17" s="33">
        <f t="shared" si="4"/>
        <v>0</v>
      </c>
      <c r="J17" s="33">
        <f t="shared" si="5"/>
        <v>0</v>
      </c>
      <c r="K17" s="34"/>
      <c r="L17" s="34"/>
      <c r="M17" s="34"/>
      <c r="N17" s="35"/>
      <c r="O17" s="34"/>
      <c r="P17" s="34"/>
      <c r="Q17" s="34"/>
      <c r="R17" s="35"/>
    </row>
    <row r="18" spans="1:21" ht="16.5" x14ac:dyDescent="0.3">
      <c r="A18" s="31">
        <v>0</v>
      </c>
      <c r="B18" s="31">
        <v>0</v>
      </c>
      <c r="C18" s="31">
        <v>0</v>
      </c>
      <c r="D18" s="31">
        <v>0</v>
      </c>
      <c r="E18" s="41">
        <f>B18/12</f>
        <v>0</v>
      </c>
      <c r="F18" s="41">
        <f>D18/12</f>
        <v>0</v>
      </c>
      <c r="G18" s="41">
        <f>A18+E18</f>
        <v>0</v>
      </c>
      <c r="H18" s="41">
        <f>C18+F18</f>
        <v>0</v>
      </c>
      <c r="I18" s="39">
        <f>G18*H18</f>
        <v>0</v>
      </c>
      <c r="J18" s="33">
        <f t="shared" si="5"/>
        <v>0</v>
      </c>
      <c r="K18" s="34"/>
      <c r="L18" s="34"/>
      <c r="M18" s="34"/>
      <c r="N18" s="35"/>
      <c r="O18" s="34"/>
      <c r="P18" s="34"/>
      <c r="Q18" s="34"/>
      <c r="R18" s="35"/>
    </row>
    <row r="19" spans="1:21" ht="16.5" x14ac:dyDescent="0.3">
      <c r="A19" s="31">
        <v>0</v>
      </c>
      <c r="B19" s="31">
        <v>0</v>
      </c>
      <c r="C19" s="31">
        <v>0</v>
      </c>
      <c r="D19" s="31">
        <v>0</v>
      </c>
      <c r="E19" s="41">
        <f t="shared" si="0"/>
        <v>0</v>
      </c>
      <c r="F19" s="41">
        <f t="shared" si="1"/>
        <v>0</v>
      </c>
      <c r="G19" s="41">
        <f t="shared" si="2"/>
        <v>0</v>
      </c>
      <c r="H19" s="41">
        <f t="shared" si="3"/>
        <v>0</v>
      </c>
      <c r="I19" s="39">
        <f t="shared" si="4"/>
        <v>0</v>
      </c>
      <c r="J19" s="33">
        <f t="shared" si="5"/>
        <v>0</v>
      </c>
      <c r="K19" s="34"/>
      <c r="L19" s="34"/>
      <c r="M19" s="34"/>
      <c r="N19" s="35"/>
      <c r="O19" s="34"/>
      <c r="P19" s="34"/>
      <c r="Q19" s="34"/>
      <c r="R19" s="35"/>
    </row>
    <row r="20" spans="1:21" ht="16.5" x14ac:dyDescent="0.3">
      <c r="A20" s="31">
        <v>0</v>
      </c>
      <c r="B20" s="31">
        <v>0</v>
      </c>
      <c r="C20" s="31">
        <v>0</v>
      </c>
      <c r="D20" s="31">
        <v>0</v>
      </c>
      <c r="E20" s="41">
        <f>B20/12</f>
        <v>0</v>
      </c>
      <c r="F20" s="41">
        <f>D20/12</f>
        <v>0</v>
      </c>
      <c r="G20" s="41">
        <f>A20+E20</f>
        <v>0</v>
      </c>
      <c r="H20" s="41">
        <f>C20+F20</f>
        <v>0</v>
      </c>
      <c r="I20" s="39">
        <f>G20*H20</f>
        <v>0</v>
      </c>
      <c r="J20" s="33">
        <f>J19+I20</f>
        <v>0</v>
      </c>
      <c r="K20" s="34"/>
      <c r="L20" s="34"/>
      <c r="M20" s="34"/>
      <c r="N20" s="35"/>
      <c r="O20" s="34"/>
      <c r="P20" s="42"/>
      <c r="Q20" s="42"/>
      <c r="R20" s="35"/>
    </row>
    <row r="21" spans="1:21" ht="16.5" x14ac:dyDescent="0.3">
      <c r="A21" s="31">
        <v>0</v>
      </c>
      <c r="B21" s="31">
        <v>0</v>
      </c>
      <c r="C21" s="31">
        <v>0</v>
      </c>
      <c r="D21" s="31">
        <v>0</v>
      </c>
      <c r="E21" s="41">
        <f t="shared" si="0"/>
        <v>0</v>
      </c>
      <c r="F21" s="41">
        <f t="shared" si="1"/>
        <v>0</v>
      </c>
      <c r="G21" s="41">
        <f t="shared" si="2"/>
        <v>0</v>
      </c>
      <c r="H21" s="41">
        <f t="shared" si="3"/>
        <v>0</v>
      </c>
      <c r="I21" s="39">
        <f t="shared" si="4"/>
        <v>0</v>
      </c>
      <c r="J21" s="33">
        <f t="shared" si="5"/>
        <v>0</v>
      </c>
      <c r="K21" s="34"/>
      <c r="L21" s="34"/>
      <c r="M21" s="34"/>
      <c r="N21" s="43"/>
      <c r="O21" s="34"/>
      <c r="P21" s="34"/>
      <c r="Q21" s="34"/>
      <c r="R21" s="35"/>
      <c r="S21" s="7"/>
      <c r="U21" s="2"/>
    </row>
    <row r="22" spans="1:21" ht="16.5" x14ac:dyDescent="0.3">
      <c r="A22" s="31">
        <v>0</v>
      </c>
      <c r="B22" s="31">
        <v>0</v>
      </c>
      <c r="C22" s="31">
        <v>0</v>
      </c>
      <c r="D22" s="31">
        <v>0</v>
      </c>
      <c r="E22" s="41">
        <f t="shared" si="0"/>
        <v>0</v>
      </c>
      <c r="F22" s="41">
        <f t="shared" si="1"/>
        <v>0</v>
      </c>
      <c r="G22" s="41">
        <f t="shared" si="2"/>
        <v>0</v>
      </c>
      <c r="H22" s="41">
        <f t="shared" si="3"/>
        <v>0</v>
      </c>
      <c r="I22" s="39">
        <f t="shared" si="4"/>
        <v>0</v>
      </c>
      <c r="J22" s="33">
        <f t="shared" si="5"/>
        <v>0</v>
      </c>
      <c r="K22" s="34"/>
      <c r="L22" s="34"/>
      <c r="M22" s="34"/>
      <c r="N22" s="35"/>
      <c r="O22" s="34"/>
      <c r="P22" s="34"/>
      <c r="Q22" s="34"/>
      <c r="R22" s="35"/>
    </row>
    <row r="23" spans="1:21" ht="16.5" x14ac:dyDescent="0.3">
      <c r="A23" s="31">
        <v>0</v>
      </c>
      <c r="B23" s="31">
        <v>0</v>
      </c>
      <c r="C23" s="31">
        <v>0</v>
      </c>
      <c r="D23" s="31">
        <v>0</v>
      </c>
      <c r="E23" s="41">
        <f t="shared" si="0"/>
        <v>0</v>
      </c>
      <c r="F23" s="41">
        <f t="shared" si="0"/>
        <v>0</v>
      </c>
      <c r="G23" s="41">
        <f t="shared" si="0"/>
        <v>0</v>
      </c>
      <c r="H23" s="41">
        <f t="shared" si="0"/>
        <v>0</v>
      </c>
      <c r="I23" s="41">
        <f t="shared" si="0"/>
        <v>0</v>
      </c>
      <c r="J23" s="33">
        <f t="shared" si="5"/>
        <v>0</v>
      </c>
      <c r="K23" s="34"/>
      <c r="L23" s="34"/>
      <c r="M23" s="34"/>
      <c r="N23" s="35"/>
      <c r="O23" s="34"/>
      <c r="P23" s="34"/>
      <c r="Q23" s="34"/>
      <c r="R23" s="35"/>
    </row>
    <row r="24" spans="1:21" ht="16.5" x14ac:dyDescent="0.3">
      <c r="A24" s="31">
        <v>0</v>
      </c>
      <c r="B24" s="31">
        <v>0</v>
      </c>
      <c r="C24" s="31">
        <v>0</v>
      </c>
      <c r="D24" s="31">
        <v>0</v>
      </c>
      <c r="E24" s="41">
        <f t="shared" ref="E24:I30" si="7">B24/12</f>
        <v>0</v>
      </c>
      <c r="F24" s="41">
        <f t="shared" si="7"/>
        <v>0</v>
      </c>
      <c r="G24" s="41">
        <f t="shared" si="7"/>
        <v>0</v>
      </c>
      <c r="H24" s="41">
        <f t="shared" si="7"/>
        <v>0</v>
      </c>
      <c r="I24" s="41">
        <f t="shared" si="7"/>
        <v>0</v>
      </c>
      <c r="J24" s="33">
        <f t="shared" si="5"/>
        <v>0</v>
      </c>
      <c r="K24" s="34"/>
      <c r="L24" s="34"/>
      <c r="M24" s="44"/>
      <c r="N24" s="43"/>
      <c r="O24" s="40"/>
      <c r="P24" s="34"/>
      <c r="Q24" s="34"/>
      <c r="R24" s="40"/>
    </row>
    <row r="25" spans="1:21" ht="16.5" x14ac:dyDescent="0.3">
      <c r="A25" s="31">
        <v>0</v>
      </c>
      <c r="B25" s="31">
        <v>0</v>
      </c>
      <c r="C25" s="31">
        <v>0</v>
      </c>
      <c r="D25" s="31">
        <v>0</v>
      </c>
      <c r="E25" s="41">
        <f t="shared" si="7"/>
        <v>0</v>
      </c>
      <c r="F25" s="41">
        <f t="shared" si="7"/>
        <v>0</v>
      </c>
      <c r="G25" s="41">
        <f t="shared" si="7"/>
        <v>0</v>
      </c>
      <c r="H25" s="41">
        <f t="shared" si="7"/>
        <v>0</v>
      </c>
      <c r="I25" s="41">
        <f t="shared" si="7"/>
        <v>0</v>
      </c>
      <c r="J25" s="33">
        <f t="shared" si="5"/>
        <v>0</v>
      </c>
      <c r="K25" s="34"/>
      <c r="L25" s="34"/>
      <c r="M25" s="44"/>
      <c r="N25" s="34"/>
      <c r="O25" s="34"/>
      <c r="P25" s="34"/>
      <c r="Q25" s="34"/>
      <c r="R25" s="34"/>
    </row>
    <row r="26" spans="1:21" ht="16.5" x14ac:dyDescent="0.3">
      <c r="A26" s="31">
        <v>0</v>
      </c>
      <c r="B26" s="31">
        <v>0</v>
      </c>
      <c r="C26" s="31">
        <v>0</v>
      </c>
      <c r="D26" s="31">
        <v>0</v>
      </c>
      <c r="E26" s="41">
        <f t="shared" si="7"/>
        <v>0</v>
      </c>
      <c r="F26" s="41">
        <f t="shared" si="7"/>
        <v>0</v>
      </c>
      <c r="G26" s="41">
        <f t="shared" si="7"/>
        <v>0</v>
      </c>
      <c r="H26" s="41">
        <f t="shared" si="7"/>
        <v>0</v>
      </c>
      <c r="I26" s="41">
        <f t="shared" si="7"/>
        <v>0</v>
      </c>
      <c r="J26" s="33">
        <f t="shared" si="5"/>
        <v>0</v>
      </c>
      <c r="K26" s="34"/>
      <c r="L26" s="34"/>
      <c r="M26" s="44"/>
      <c r="N26" s="34"/>
      <c r="O26" s="34"/>
      <c r="P26" s="34"/>
      <c r="Q26" s="34"/>
      <c r="R26" s="34"/>
    </row>
    <row r="27" spans="1:21" ht="16.5" x14ac:dyDescent="0.3">
      <c r="A27" s="31">
        <v>0</v>
      </c>
      <c r="B27" s="31">
        <v>0</v>
      </c>
      <c r="C27" s="31">
        <v>0</v>
      </c>
      <c r="D27" s="31">
        <v>0</v>
      </c>
      <c r="E27" s="41">
        <f t="shared" si="7"/>
        <v>0</v>
      </c>
      <c r="F27" s="41">
        <f t="shared" si="7"/>
        <v>0</v>
      </c>
      <c r="G27" s="41">
        <f t="shared" si="7"/>
        <v>0</v>
      </c>
      <c r="H27" s="41">
        <f t="shared" si="7"/>
        <v>0</v>
      </c>
      <c r="I27" s="41">
        <f t="shared" si="7"/>
        <v>0</v>
      </c>
      <c r="J27" s="33">
        <f t="shared" si="5"/>
        <v>0</v>
      </c>
      <c r="K27" s="34"/>
      <c r="L27" s="34"/>
      <c r="M27" s="34"/>
      <c r="N27" s="34"/>
      <c r="O27" s="34"/>
      <c r="P27" s="34"/>
      <c r="Q27" s="34"/>
      <c r="R27" s="34"/>
    </row>
    <row r="28" spans="1:21" ht="16.5" x14ac:dyDescent="0.3">
      <c r="A28" s="31">
        <v>0</v>
      </c>
      <c r="B28" s="31">
        <v>0</v>
      </c>
      <c r="C28" s="31">
        <v>0</v>
      </c>
      <c r="D28" s="31">
        <v>0</v>
      </c>
      <c r="E28" s="41">
        <f t="shared" si="7"/>
        <v>0</v>
      </c>
      <c r="F28" s="41">
        <f t="shared" si="7"/>
        <v>0</v>
      </c>
      <c r="G28" s="41">
        <f t="shared" si="7"/>
        <v>0</v>
      </c>
      <c r="H28" s="41">
        <f t="shared" si="7"/>
        <v>0</v>
      </c>
      <c r="I28" s="41">
        <f t="shared" si="7"/>
        <v>0</v>
      </c>
      <c r="J28" s="33">
        <f t="shared" si="5"/>
        <v>0</v>
      </c>
      <c r="K28" s="34"/>
      <c r="L28" s="34"/>
      <c r="M28" s="34"/>
      <c r="N28" s="34"/>
      <c r="O28" s="34"/>
      <c r="P28" s="34"/>
      <c r="Q28" s="34"/>
      <c r="R28" s="34"/>
    </row>
    <row r="29" spans="1:21" ht="16.5" x14ac:dyDescent="0.3">
      <c r="A29" s="31">
        <v>0</v>
      </c>
      <c r="B29" s="31">
        <v>0</v>
      </c>
      <c r="C29" s="31">
        <v>0</v>
      </c>
      <c r="D29" s="31">
        <v>0</v>
      </c>
      <c r="E29" s="41">
        <f t="shared" si="7"/>
        <v>0</v>
      </c>
      <c r="F29" s="41">
        <f t="shared" si="1"/>
        <v>0</v>
      </c>
      <c r="G29" s="41">
        <f t="shared" si="2"/>
        <v>0</v>
      </c>
      <c r="H29" s="41">
        <f t="shared" si="3"/>
        <v>0</v>
      </c>
      <c r="I29" s="39">
        <f t="shared" ref="I29:I30" si="8">G29*H29</f>
        <v>0</v>
      </c>
      <c r="J29" s="33">
        <f t="shared" si="5"/>
        <v>0</v>
      </c>
      <c r="K29" s="34"/>
      <c r="L29" s="34"/>
      <c r="M29" s="34"/>
      <c r="N29" s="34"/>
      <c r="O29" s="34"/>
      <c r="P29" s="45"/>
      <c r="Q29" s="45"/>
      <c r="R29" s="34"/>
    </row>
    <row r="30" spans="1:21" ht="16.5" x14ac:dyDescent="0.3">
      <c r="A30" s="31">
        <v>0</v>
      </c>
      <c r="B30" s="31">
        <v>0</v>
      </c>
      <c r="C30" s="31">
        <v>0</v>
      </c>
      <c r="D30" s="31">
        <v>0</v>
      </c>
      <c r="E30" s="41">
        <f t="shared" si="7"/>
        <v>0</v>
      </c>
      <c r="F30" s="41">
        <f t="shared" si="1"/>
        <v>0</v>
      </c>
      <c r="G30" s="41">
        <f t="shared" si="2"/>
        <v>0</v>
      </c>
      <c r="H30" s="41">
        <f t="shared" si="3"/>
        <v>0</v>
      </c>
      <c r="I30" s="39">
        <f t="shared" si="8"/>
        <v>0</v>
      </c>
      <c r="J30" s="33">
        <f t="shared" si="5"/>
        <v>0</v>
      </c>
      <c r="K30" s="34"/>
      <c r="L30" s="34"/>
      <c r="M30" s="34"/>
      <c r="N30" s="34"/>
      <c r="O30" s="34"/>
      <c r="P30" s="46"/>
      <c r="Q30" s="46"/>
      <c r="R30" s="34"/>
    </row>
    <row r="33" spans="13:17" x14ac:dyDescent="0.25">
      <c r="M33" s="6"/>
      <c r="P33" s="47"/>
      <c r="Q33" s="47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D84"/>
  <sheetViews>
    <sheetView workbookViewId="0">
      <selection activeCell="H23" sqref="H23"/>
    </sheetView>
  </sheetViews>
  <sheetFormatPr defaultRowHeight="15" x14ac:dyDescent="0.25"/>
  <cols>
    <col min="1" max="1" width="21.7109375" bestFit="1" customWidth="1"/>
    <col min="2" max="2" width="17.140625" style="14" customWidth="1"/>
    <col min="3" max="3" width="12.5703125" style="14" bestFit="1" customWidth="1"/>
    <col min="4" max="4" width="14.28515625" bestFit="1" customWidth="1"/>
  </cols>
  <sheetData>
    <row r="1" spans="1:4" x14ac:dyDescent="0.25">
      <c r="A1" s="10"/>
      <c r="B1" s="11"/>
      <c r="C1" s="12"/>
    </row>
    <row r="2" spans="1:4" x14ac:dyDescent="0.25">
      <c r="A2" s="13"/>
      <c r="C2" s="15"/>
    </row>
    <row r="3" spans="1:4" x14ac:dyDescent="0.25">
      <c r="A3" s="13" t="s">
        <v>13</v>
      </c>
      <c r="B3" s="16">
        <v>9500</v>
      </c>
      <c r="C3" s="19" t="s">
        <v>75</v>
      </c>
      <c r="D3" s="6" t="s">
        <v>83</v>
      </c>
    </row>
    <row r="4" spans="1:4" ht="30" x14ac:dyDescent="0.25">
      <c r="A4" s="18" t="s">
        <v>14</v>
      </c>
      <c r="B4" s="16">
        <v>2500</v>
      </c>
      <c r="C4" s="19"/>
    </row>
    <row r="5" spans="1:4" x14ac:dyDescent="0.25">
      <c r="A5" s="13" t="s">
        <v>15</v>
      </c>
      <c r="B5" s="16">
        <f>B3-B4</f>
        <v>7000</v>
      </c>
      <c r="C5" s="19"/>
    </row>
    <row r="6" spans="1:4" x14ac:dyDescent="0.25">
      <c r="A6" s="13" t="s">
        <v>16</v>
      </c>
      <c r="B6" s="16">
        <f>B4</f>
        <v>2500</v>
      </c>
      <c r="C6" s="19"/>
    </row>
    <row r="7" spans="1:4" x14ac:dyDescent="0.25">
      <c r="A7" s="13" t="s">
        <v>17</v>
      </c>
      <c r="B7" s="20">
        <f>C7-C8</f>
        <v>11</v>
      </c>
      <c r="C7" s="20">
        <v>2025</v>
      </c>
    </row>
    <row r="8" spans="1:4" x14ac:dyDescent="0.25">
      <c r="A8" s="13" t="s">
        <v>18</v>
      </c>
      <c r="B8" s="20">
        <f>B9-B7</f>
        <v>49</v>
      </c>
      <c r="C8" s="20">
        <v>2014</v>
      </c>
    </row>
    <row r="9" spans="1:4" x14ac:dyDescent="0.25">
      <c r="A9" s="13" t="s">
        <v>19</v>
      </c>
      <c r="B9" s="20">
        <v>60</v>
      </c>
      <c r="C9" s="20"/>
    </row>
    <row r="10" spans="1:4" ht="30" x14ac:dyDescent="0.25">
      <c r="A10" s="18" t="s">
        <v>20</v>
      </c>
      <c r="B10" s="20">
        <f>90*B7/B9</f>
        <v>16.5</v>
      </c>
      <c r="C10" s="20"/>
    </row>
    <row r="11" spans="1:4" x14ac:dyDescent="0.25">
      <c r="A11" s="13"/>
      <c r="B11" s="21">
        <f>B10%</f>
        <v>0.16500000000000001</v>
      </c>
      <c r="C11" s="21"/>
    </row>
    <row r="12" spans="1:4" x14ac:dyDescent="0.25">
      <c r="A12" s="13" t="s">
        <v>21</v>
      </c>
      <c r="B12" s="16">
        <f>B6*B11</f>
        <v>412.5</v>
      </c>
      <c r="C12" s="19"/>
    </row>
    <row r="13" spans="1:4" x14ac:dyDescent="0.25">
      <c r="A13" s="13" t="s">
        <v>22</v>
      </c>
      <c r="B13" s="16">
        <f>B6-B12</f>
        <v>2087.5</v>
      </c>
      <c r="C13" s="19"/>
    </row>
    <row r="14" spans="1:4" x14ac:dyDescent="0.25">
      <c r="A14" s="13" t="s">
        <v>15</v>
      </c>
      <c r="B14" s="16">
        <f>B5</f>
        <v>7000</v>
      </c>
      <c r="C14" s="19"/>
    </row>
    <row r="15" spans="1:4" x14ac:dyDescent="0.25">
      <c r="B15" s="16"/>
      <c r="C15" s="19"/>
    </row>
    <row r="16" spans="1:4" x14ac:dyDescent="0.25">
      <c r="A16" s="22" t="s">
        <v>23</v>
      </c>
      <c r="B16" s="17">
        <f>B14+B13</f>
        <v>9087.5</v>
      </c>
      <c r="C16" s="19"/>
    </row>
    <row r="17" spans="1:4" x14ac:dyDescent="0.25">
      <c r="B17" s="20"/>
      <c r="C17" s="20"/>
    </row>
    <row r="18" spans="1:4" x14ac:dyDescent="0.25">
      <c r="A18" s="62" t="str">
        <f>D3</f>
        <v>ACA</v>
      </c>
      <c r="B18" s="23">
        <v>619</v>
      </c>
      <c r="C18" s="20"/>
    </row>
    <row r="19" spans="1:4" x14ac:dyDescent="0.25">
      <c r="A19" s="13" t="s">
        <v>73</v>
      </c>
      <c r="B19" s="24">
        <f>B18*B16</f>
        <v>5625162.5</v>
      </c>
      <c r="C19" s="63"/>
      <c r="D19" s="58"/>
    </row>
    <row r="20" spans="1:4" x14ac:dyDescent="0.25">
      <c r="A20" s="13" t="s">
        <v>24</v>
      </c>
      <c r="B20" s="25">
        <f>B19*90%</f>
        <v>5062646.25</v>
      </c>
      <c r="C20" s="24"/>
      <c r="D20" s="58"/>
    </row>
    <row r="21" spans="1:4" x14ac:dyDescent="0.25">
      <c r="A21" s="13" t="s">
        <v>25</v>
      </c>
      <c r="B21" s="25">
        <f>B19*80%</f>
        <v>4500130</v>
      </c>
      <c r="C21" s="25"/>
      <c r="D21" s="58"/>
    </row>
    <row r="22" spans="1:4" x14ac:dyDescent="0.25">
      <c r="A22" s="13"/>
      <c r="C22" s="20"/>
    </row>
    <row r="23" spans="1:4" x14ac:dyDescent="0.25">
      <c r="A23" s="26" t="s">
        <v>26</v>
      </c>
      <c r="B23" s="27">
        <f>B4*B18</f>
        <v>1547500</v>
      </c>
      <c r="C23" s="27"/>
    </row>
    <row r="24" spans="1:4" x14ac:dyDescent="0.25">
      <c r="A24" s="13" t="s">
        <v>27</v>
      </c>
    </row>
    <row r="25" spans="1:4" x14ac:dyDescent="0.25">
      <c r="A25" s="28" t="s">
        <v>28</v>
      </c>
      <c r="B25" s="25">
        <f>B19*0.025/12</f>
        <v>11719.088541666666</v>
      </c>
      <c r="C25" s="25"/>
      <c r="D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/>
      <c r="C28"/>
    </row>
    <row r="29" spans="1:4" x14ac:dyDescent="0.25">
      <c r="B29"/>
      <c r="C29"/>
    </row>
    <row r="30" spans="1:4" x14ac:dyDescent="0.25">
      <c r="B30"/>
      <c r="C30"/>
    </row>
    <row r="31" spans="1:4" x14ac:dyDescent="0.25">
      <c r="B31"/>
      <c r="C31"/>
    </row>
    <row r="32" spans="1:4" x14ac:dyDescent="0.25">
      <c r="B32"/>
      <c r="C32"/>
    </row>
    <row r="33" spans="1:3" x14ac:dyDescent="0.25">
      <c r="B33"/>
      <c r="C33"/>
    </row>
    <row r="34" spans="1:3" x14ac:dyDescent="0.25">
      <c r="B34"/>
      <c r="C34"/>
    </row>
    <row r="35" spans="1:3" x14ac:dyDescent="0.25">
      <c r="B35"/>
      <c r="C35"/>
    </row>
    <row r="36" spans="1:3" x14ac:dyDescent="0.25">
      <c r="B36"/>
      <c r="C36"/>
    </row>
    <row r="37" spans="1:3" x14ac:dyDescent="0.25">
      <c r="B37"/>
      <c r="C37"/>
    </row>
    <row r="38" spans="1:3" x14ac:dyDescent="0.25">
      <c r="B38"/>
      <c r="C38"/>
    </row>
    <row r="39" spans="1:3" x14ac:dyDescent="0.25">
      <c r="B39"/>
      <c r="C39"/>
    </row>
    <row r="40" spans="1:3" x14ac:dyDescent="0.25">
      <c r="B40"/>
      <c r="C40"/>
    </row>
    <row r="46" spans="1:3" x14ac:dyDescent="0.25">
      <c r="A46" s="29"/>
    </row>
    <row r="59" spans="1:1" ht="15.75" x14ac:dyDescent="0.25">
      <c r="A59" s="30"/>
    </row>
    <row r="60" spans="1:1" ht="15.75" x14ac:dyDescent="0.25">
      <c r="A60" s="30"/>
    </row>
    <row r="61" spans="1:1" ht="15.75" x14ac:dyDescent="0.25">
      <c r="A61" s="30"/>
    </row>
    <row r="62" spans="1:1" ht="15.75" x14ac:dyDescent="0.25">
      <c r="A62" s="30"/>
    </row>
    <row r="63" spans="1:1" ht="15.75" x14ac:dyDescent="0.25">
      <c r="A63" s="30"/>
    </row>
    <row r="64" spans="1:1" ht="15.75" x14ac:dyDescent="0.25">
      <c r="A64" s="30"/>
    </row>
    <row r="65" spans="1:1" ht="15.75" x14ac:dyDescent="0.25">
      <c r="A65" s="30"/>
    </row>
    <row r="84" spans="2:2" x14ac:dyDescent="0.25">
      <c r="B84" s="14">
        <f>B83*B82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tabSelected="1" workbookViewId="0">
      <selection activeCell="F6" sqref="F6:R7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2.5703125" bestFit="1" customWidth="1"/>
    <col min="5" max="5" width="13.42578125" customWidth="1"/>
    <col min="6" max="6" width="14" customWidth="1"/>
    <col min="7" max="7" width="12.57031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450</v>
      </c>
      <c r="C2" s="4">
        <f t="shared" ref="C2:C16" si="1">B2*1.2</f>
        <v>540</v>
      </c>
      <c r="D2" s="4">
        <f t="shared" ref="D2:D16" si="2">C2*1.2</f>
        <v>648</v>
      </c>
      <c r="E2" s="5">
        <f t="shared" ref="E2:E16" si="3">R2</f>
        <v>3000000</v>
      </c>
      <c r="F2" s="4">
        <f t="shared" ref="F2:F7" si="4">ROUND((E2/B2),0)</f>
        <v>6667</v>
      </c>
      <c r="G2" s="4">
        <f t="shared" ref="G2:G7" si="5">ROUND((E2/C2),0)</f>
        <v>5556</v>
      </c>
      <c r="H2" s="4">
        <f t="shared" ref="H2:H7" si="6">ROUND((E2/D2),0)</f>
        <v>4630</v>
      </c>
      <c r="I2" s="4">
        <f t="shared" ref="I2:I7" si="7">T2</f>
        <v>0</v>
      </c>
      <c r="J2" s="4">
        <f t="shared" ref="J2:J7" si="8">U2</f>
        <v>0</v>
      </c>
      <c r="O2">
        <v>0</v>
      </c>
      <c r="P2">
        <f t="shared" ref="P2:P7" si="9">O2/1.2</f>
        <v>0</v>
      </c>
      <c r="Q2">
        <v>450</v>
      </c>
      <c r="R2" s="2">
        <v>3000000</v>
      </c>
      <c r="S2" s="2" t="s">
        <v>87</v>
      </c>
    </row>
    <row r="3" spans="1:19" x14ac:dyDescent="0.25">
      <c r="A3" s="4">
        <v>2</v>
      </c>
      <c r="B3" s="4">
        <f t="shared" si="0"/>
        <v>734</v>
      </c>
      <c r="C3" s="4">
        <f t="shared" si="1"/>
        <v>880.8</v>
      </c>
      <c r="D3" s="4">
        <f t="shared" si="2"/>
        <v>1056.9599999999998</v>
      </c>
      <c r="E3" s="5">
        <f t="shared" si="3"/>
        <v>5400000</v>
      </c>
      <c r="F3" s="4">
        <f t="shared" si="4"/>
        <v>7357</v>
      </c>
      <c r="G3" s="4">
        <f t="shared" si="5"/>
        <v>6131</v>
      </c>
      <c r="H3" s="4">
        <f t="shared" si="6"/>
        <v>5109</v>
      </c>
      <c r="I3" s="4">
        <f t="shared" si="7"/>
        <v>0</v>
      </c>
      <c r="J3" s="4">
        <f t="shared" si="8"/>
        <v>0</v>
      </c>
      <c r="O3">
        <v>0</v>
      </c>
      <c r="P3">
        <f t="shared" si="9"/>
        <v>0</v>
      </c>
      <c r="Q3">
        <v>734</v>
      </c>
      <c r="R3" s="2">
        <v>5400000</v>
      </c>
      <c r="S3" s="2" t="s">
        <v>88</v>
      </c>
    </row>
    <row r="4" spans="1:19" x14ac:dyDescent="0.25">
      <c r="A4" s="4">
        <v>3</v>
      </c>
      <c r="B4" s="4">
        <f t="shared" si="0"/>
        <v>396.66666666666669</v>
      </c>
      <c r="C4" s="4">
        <f t="shared" si="1"/>
        <v>476</v>
      </c>
      <c r="D4" s="4">
        <f t="shared" si="2"/>
        <v>571.19999999999993</v>
      </c>
      <c r="E4" s="5">
        <f t="shared" si="3"/>
        <v>3400000</v>
      </c>
      <c r="F4" s="66">
        <f t="shared" si="4"/>
        <v>8571</v>
      </c>
      <c r="G4" s="66">
        <f t="shared" si="5"/>
        <v>7143</v>
      </c>
      <c r="H4" s="66">
        <f t="shared" si="6"/>
        <v>5952</v>
      </c>
      <c r="I4" s="66">
        <f t="shared" si="7"/>
        <v>0</v>
      </c>
      <c r="J4" s="66">
        <f t="shared" si="8"/>
        <v>0</v>
      </c>
      <c r="K4" s="67"/>
      <c r="L4" s="67"/>
      <c r="M4" s="67"/>
      <c r="N4" s="67"/>
      <c r="O4" s="67">
        <v>0</v>
      </c>
      <c r="P4" s="67">
        <v>476</v>
      </c>
      <c r="Q4" s="67">
        <f t="shared" ref="Q4:Q7" si="10">P4/1.2</f>
        <v>396.66666666666669</v>
      </c>
      <c r="R4" s="68">
        <v>3400000</v>
      </c>
      <c r="S4" s="68" t="s">
        <v>89</v>
      </c>
    </row>
    <row r="5" spans="1:19" x14ac:dyDescent="0.25">
      <c r="A5" s="4">
        <v>4</v>
      </c>
      <c r="B5" s="4">
        <f t="shared" si="0"/>
        <v>335</v>
      </c>
      <c r="C5" s="4">
        <f t="shared" si="1"/>
        <v>402</v>
      </c>
      <c r="D5" s="4">
        <f t="shared" si="2"/>
        <v>482.4</v>
      </c>
      <c r="E5" s="5">
        <f t="shared" si="3"/>
        <v>3000000</v>
      </c>
      <c r="F5" s="66">
        <f t="shared" si="4"/>
        <v>8955</v>
      </c>
      <c r="G5" s="66">
        <f t="shared" si="5"/>
        <v>7463</v>
      </c>
      <c r="H5" s="66">
        <f t="shared" si="6"/>
        <v>6219</v>
      </c>
      <c r="I5" s="66">
        <f t="shared" si="7"/>
        <v>0</v>
      </c>
      <c r="J5" s="66">
        <f t="shared" si="8"/>
        <v>0</v>
      </c>
      <c r="K5" s="67"/>
      <c r="L5" s="67"/>
      <c r="M5" s="67"/>
      <c r="N5" s="67"/>
      <c r="O5" s="67">
        <v>0</v>
      </c>
      <c r="P5" s="67">
        <f t="shared" si="9"/>
        <v>0</v>
      </c>
      <c r="Q5" s="67">
        <v>335</v>
      </c>
      <c r="R5" s="68">
        <v>3000000</v>
      </c>
      <c r="S5" s="68" t="s">
        <v>90</v>
      </c>
    </row>
    <row r="6" spans="1:19" x14ac:dyDescent="0.25">
      <c r="A6" s="4">
        <v>5</v>
      </c>
      <c r="B6" s="4">
        <f t="shared" si="0"/>
        <v>750</v>
      </c>
      <c r="C6" s="4">
        <f t="shared" si="1"/>
        <v>900</v>
      </c>
      <c r="D6" s="4">
        <f t="shared" si="2"/>
        <v>1080</v>
      </c>
      <c r="E6" s="5">
        <f t="shared" si="3"/>
        <v>7500000</v>
      </c>
      <c r="F6" s="66">
        <f t="shared" si="4"/>
        <v>10000</v>
      </c>
      <c r="G6" s="66">
        <f t="shared" si="5"/>
        <v>8333</v>
      </c>
      <c r="H6" s="66">
        <f t="shared" si="6"/>
        <v>6944</v>
      </c>
      <c r="I6" s="66">
        <f t="shared" si="7"/>
        <v>0</v>
      </c>
      <c r="J6" s="66">
        <f t="shared" si="8"/>
        <v>0</v>
      </c>
      <c r="K6" s="67"/>
      <c r="L6" s="67"/>
      <c r="M6" s="67"/>
      <c r="N6" s="67"/>
      <c r="O6" s="67">
        <v>0</v>
      </c>
      <c r="P6" s="67">
        <f t="shared" si="9"/>
        <v>0</v>
      </c>
      <c r="Q6" s="67">
        <v>750</v>
      </c>
      <c r="R6" s="68">
        <v>7500000</v>
      </c>
      <c r="S6" s="2"/>
    </row>
    <row r="7" spans="1:19" x14ac:dyDescent="0.25">
      <c r="A7" s="4">
        <v>6</v>
      </c>
      <c r="B7" s="4">
        <f t="shared" si="0"/>
        <v>721</v>
      </c>
      <c r="C7" s="4">
        <f t="shared" si="1"/>
        <v>865.19999999999993</v>
      </c>
      <c r="D7" s="4">
        <f t="shared" si="2"/>
        <v>1038.2399999999998</v>
      </c>
      <c r="E7" s="5">
        <f t="shared" si="3"/>
        <v>7500000</v>
      </c>
      <c r="F7" s="66">
        <f t="shared" si="4"/>
        <v>10402</v>
      </c>
      <c r="G7" s="66">
        <f t="shared" si="5"/>
        <v>8669</v>
      </c>
      <c r="H7" s="66">
        <f t="shared" si="6"/>
        <v>7224</v>
      </c>
      <c r="I7" s="66">
        <f t="shared" si="7"/>
        <v>0</v>
      </c>
      <c r="J7" s="66">
        <f t="shared" si="8"/>
        <v>0</v>
      </c>
      <c r="K7" s="67"/>
      <c r="L7" s="67"/>
      <c r="M7" s="67"/>
      <c r="N7" s="67"/>
      <c r="O7" s="67">
        <v>0</v>
      </c>
      <c r="P7" s="67">
        <f t="shared" si="9"/>
        <v>0</v>
      </c>
      <c r="Q7" s="67">
        <v>721</v>
      </c>
      <c r="R7" s="68">
        <v>7500000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ref="F8:F15" si="11">ROUND((E8/B8),0)</f>
        <v>#DIV/0!</v>
      </c>
      <c r="G8" s="4" t="e">
        <f t="shared" ref="G8:G15" si="12">ROUND((E8/C8),0)</f>
        <v>#DIV/0!</v>
      </c>
      <c r="H8" s="4" t="e">
        <f t="shared" ref="H8:H15" si="13">ROUND((E8/D8),0)</f>
        <v>#DIV/0!</v>
      </c>
      <c r="I8" s="4">
        <f t="shared" ref="I8:I15" si="14">T8</f>
        <v>0</v>
      </c>
      <c r="J8" s="4">
        <f t="shared" ref="J8:J15" si="15">U8</f>
        <v>0</v>
      </c>
      <c r="O8">
        <v>0</v>
      </c>
      <c r="P8">
        <f t="shared" ref="P8:P10" si="16">O8/1.2</f>
        <v>0</v>
      </c>
      <c r="Q8">
        <f t="shared" ref="Q8:Q10" si="17">P8/1.2</f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11"/>
        <v>#DIV/0!</v>
      </c>
      <c r="G9" s="4" t="e">
        <f t="shared" si="12"/>
        <v>#DIV/0!</v>
      </c>
      <c r="H9" s="4" t="e">
        <f t="shared" si="13"/>
        <v>#DIV/0!</v>
      </c>
      <c r="I9" s="4">
        <f t="shared" si="14"/>
        <v>0</v>
      </c>
      <c r="J9" s="4">
        <f t="shared" si="15"/>
        <v>0</v>
      </c>
      <c r="O9">
        <v>0</v>
      </c>
      <c r="P9">
        <f t="shared" si="16"/>
        <v>0</v>
      </c>
      <c r="Q9">
        <f t="shared" si="17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11"/>
        <v>#DIV/0!</v>
      </c>
      <c r="G10" s="4" t="e">
        <f t="shared" si="12"/>
        <v>#DIV/0!</v>
      </c>
      <c r="H10" s="4" t="e">
        <f t="shared" si="13"/>
        <v>#DIV/0!</v>
      </c>
      <c r="I10" s="4">
        <f t="shared" si="14"/>
        <v>0</v>
      </c>
      <c r="J10" s="4">
        <f t="shared" si="15"/>
        <v>0</v>
      </c>
      <c r="O10">
        <v>0</v>
      </c>
      <c r="P10">
        <f t="shared" si="16"/>
        <v>0</v>
      </c>
      <c r="Q10">
        <f t="shared" si="17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11"/>
        <v>#DIV/0!</v>
      </c>
      <c r="G11" s="4" t="e">
        <f t="shared" si="12"/>
        <v>#DIV/0!</v>
      </c>
      <c r="H11" s="4" t="e">
        <f t="shared" si="13"/>
        <v>#DIV/0!</v>
      </c>
      <c r="I11" s="4">
        <f t="shared" si="14"/>
        <v>0</v>
      </c>
      <c r="J11" s="4">
        <f t="shared" si="15"/>
        <v>0</v>
      </c>
      <c r="O11">
        <v>0</v>
      </c>
      <c r="P11">
        <f t="shared" ref="P11:P15" si="18">O11/1.2</f>
        <v>0</v>
      </c>
      <c r="Q11">
        <f t="shared" ref="Q11:Q15" si="19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11"/>
        <v>#DIV/0!</v>
      </c>
      <c r="G12" s="4" t="e">
        <f t="shared" si="12"/>
        <v>#DIV/0!</v>
      </c>
      <c r="H12" s="4" t="e">
        <f t="shared" si="13"/>
        <v>#DIV/0!</v>
      </c>
      <c r="I12" s="4">
        <f t="shared" si="14"/>
        <v>0</v>
      </c>
      <c r="J12" s="4">
        <f t="shared" si="15"/>
        <v>0</v>
      </c>
      <c r="O12">
        <v>0</v>
      </c>
      <c r="P12">
        <f t="shared" si="18"/>
        <v>0</v>
      </c>
      <c r="Q12">
        <f t="shared" si="19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11"/>
        <v>#DIV/0!</v>
      </c>
      <c r="G13" s="4" t="e">
        <f t="shared" si="12"/>
        <v>#DIV/0!</v>
      </c>
      <c r="H13" s="4" t="e">
        <f t="shared" si="13"/>
        <v>#DIV/0!</v>
      </c>
      <c r="I13" s="4">
        <f t="shared" si="14"/>
        <v>0</v>
      </c>
      <c r="J13" s="4">
        <f t="shared" si="15"/>
        <v>0</v>
      </c>
      <c r="O13">
        <v>0</v>
      </c>
      <c r="P13">
        <f t="shared" si="18"/>
        <v>0</v>
      </c>
      <c r="Q13">
        <f t="shared" si="19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11"/>
        <v>#DIV/0!</v>
      </c>
      <c r="G14" s="4" t="e">
        <f t="shared" si="12"/>
        <v>#DIV/0!</v>
      </c>
      <c r="H14" s="4" t="e">
        <f t="shared" si="13"/>
        <v>#DIV/0!</v>
      </c>
      <c r="I14" s="4">
        <f t="shared" si="14"/>
        <v>0</v>
      </c>
      <c r="J14" s="4">
        <f t="shared" si="15"/>
        <v>0</v>
      </c>
      <c r="O14">
        <v>0</v>
      </c>
      <c r="P14">
        <f t="shared" si="18"/>
        <v>0</v>
      </c>
      <c r="Q14">
        <f t="shared" si="19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11"/>
        <v>#DIV/0!</v>
      </c>
      <c r="G15" s="4" t="e">
        <f t="shared" si="12"/>
        <v>#DIV/0!</v>
      </c>
      <c r="H15" s="4" t="e">
        <f t="shared" si="13"/>
        <v>#DIV/0!</v>
      </c>
      <c r="I15" s="4">
        <f t="shared" si="14"/>
        <v>0</v>
      </c>
      <c r="J15" s="4">
        <f t="shared" si="15"/>
        <v>0</v>
      </c>
      <c r="O15">
        <v>0</v>
      </c>
      <c r="P15">
        <f t="shared" si="18"/>
        <v>0</v>
      </c>
      <c r="Q15">
        <f t="shared" si="19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20">ROUND((E16/B16),0)</f>
        <v>#DIV/0!</v>
      </c>
      <c r="G16" s="4" t="e">
        <f t="shared" ref="G16" si="21">ROUND((E16/C16),0)</f>
        <v>#DIV/0!</v>
      </c>
      <c r="H16" s="4" t="e">
        <f t="shared" ref="H16" si="22">ROUND((E16/D16),0)</f>
        <v>#DIV/0!</v>
      </c>
      <c r="I16" s="4">
        <f t="shared" ref="I16" si="23">T16</f>
        <v>0</v>
      </c>
      <c r="J16" s="4">
        <f t="shared" ref="J16" si="24">U16</f>
        <v>0</v>
      </c>
      <c r="O16">
        <v>0</v>
      </c>
      <c r="P16">
        <f t="shared" ref="P16" si="25">O16/1.2</f>
        <v>0</v>
      </c>
      <c r="Q16">
        <f t="shared" ref="Q16" si="26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7">Q17</f>
        <v>0</v>
      </c>
      <c r="C17" s="4">
        <f t="shared" ref="C17:C21" si="28">B17*1.2</f>
        <v>0</v>
      </c>
      <c r="D17" s="4">
        <f t="shared" ref="D17:D21" si="29">C17*1.2</f>
        <v>0</v>
      </c>
      <c r="E17" s="5">
        <f t="shared" ref="E17:E21" si="30">R17</f>
        <v>0</v>
      </c>
      <c r="F17" s="4" t="e">
        <f t="shared" ref="F17" si="31">ROUND((E17/B17),0)</f>
        <v>#DIV/0!</v>
      </c>
      <c r="G17" s="4" t="e">
        <f t="shared" ref="G17" si="32">ROUND((E17/C17),0)</f>
        <v>#DIV/0!</v>
      </c>
      <c r="H17" s="4" t="e">
        <f t="shared" ref="H17" si="33">ROUND((E17/D17),0)</f>
        <v>#DIV/0!</v>
      </c>
      <c r="I17" s="4">
        <f t="shared" ref="I17" si="34">T17</f>
        <v>0</v>
      </c>
      <c r="J17" s="4">
        <f t="shared" ref="J17" si="35">U17</f>
        <v>0</v>
      </c>
      <c r="O17">
        <v>0</v>
      </c>
      <c r="P17">
        <f t="shared" ref="P17" si="36">O17/1.2</f>
        <v>0</v>
      </c>
      <c r="Q17">
        <f t="shared" ref="Q17" si="37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7"/>
        <v>0</v>
      </c>
      <c r="C18" s="4">
        <f t="shared" si="28"/>
        <v>0</v>
      </c>
      <c r="D18" s="4">
        <f t="shared" si="29"/>
        <v>0</v>
      </c>
      <c r="E18" s="5">
        <f t="shared" si="30"/>
        <v>0</v>
      </c>
      <c r="F18" s="4" t="e">
        <f t="shared" ref="F18:F21" si="38">ROUND((E18/B18),0)</f>
        <v>#DIV/0!</v>
      </c>
      <c r="G18" s="4" t="e">
        <f t="shared" ref="G18:G21" si="39">ROUND((E18/C18),0)</f>
        <v>#DIV/0!</v>
      </c>
      <c r="H18" s="4" t="e">
        <f t="shared" ref="H18:H21" si="40">ROUND((E18/D18),0)</f>
        <v>#DIV/0!</v>
      </c>
      <c r="I18" s="4">
        <f t="shared" ref="I18:J21" si="41">T18</f>
        <v>0</v>
      </c>
      <c r="J18" s="4">
        <f t="shared" si="41"/>
        <v>0</v>
      </c>
      <c r="O18">
        <v>0</v>
      </c>
      <c r="P18">
        <f t="shared" ref="P18" si="42">O18/1.2</f>
        <v>0</v>
      </c>
      <c r="Q18">
        <f t="shared" ref="Q18:Q21" si="43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7"/>
        <v>0</v>
      </c>
      <c r="C19" s="4">
        <f t="shared" si="28"/>
        <v>0</v>
      </c>
      <c r="D19" s="4">
        <f t="shared" si="29"/>
        <v>0</v>
      </c>
      <c r="E19" s="5">
        <f t="shared" si="30"/>
        <v>0</v>
      </c>
      <c r="F19" s="4" t="e">
        <f t="shared" si="38"/>
        <v>#DIV/0!</v>
      </c>
      <c r="G19" s="4" t="e">
        <f t="shared" si="39"/>
        <v>#DIV/0!</v>
      </c>
      <c r="H19" s="4" t="e">
        <f t="shared" si="40"/>
        <v>#DIV/0!</v>
      </c>
      <c r="I19" s="4">
        <f t="shared" si="41"/>
        <v>0</v>
      </c>
      <c r="J19" s="4">
        <f t="shared" si="41"/>
        <v>0</v>
      </c>
      <c r="O19">
        <v>0</v>
      </c>
      <c r="P19">
        <f>O19/1.2</f>
        <v>0</v>
      </c>
      <c r="Q19">
        <f t="shared" si="43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44">Q20</f>
        <v>0</v>
      </c>
      <c r="C20" s="4">
        <f t="shared" ref="C20" si="45">B20*1.2</f>
        <v>0</v>
      </c>
      <c r="D20" s="4">
        <f t="shared" ref="D20" si="46">C20*1.2</f>
        <v>0</v>
      </c>
      <c r="E20" s="5">
        <f t="shared" ref="E20" si="47">R20</f>
        <v>0</v>
      </c>
      <c r="F20" s="4" t="e">
        <f t="shared" ref="F20" si="48">ROUND((E20/B20),0)</f>
        <v>#DIV/0!</v>
      </c>
      <c r="G20" s="4" t="e">
        <f t="shared" ref="G20" si="49">ROUND((E20/C20),0)</f>
        <v>#DIV/0!</v>
      </c>
      <c r="H20" s="4" t="e">
        <f t="shared" ref="H20" si="50">ROUND((E20/D20),0)</f>
        <v>#DIV/0!</v>
      </c>
      <c r="I20" s="4">
        <f t="shared" ref="I20" si="51">T20</f>
        <v>0</v>
      </c>
      <c r="J20" s="4">
        <f t="shared" ref="J20" si="52">U20</f>
        <v>0</v>
      </c>
      <c r="O20">
        <v>0</v>
      </c>
      <c r="P20">
        <f t="shared" ref="P20" si="53">O20/1.2</f>
        <v>0</v>
      </c>
      <c r="Q20">
        <f t="shared" ref="Q20" si="54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7"/>
        <v>0</v>
      </c>
      <c r="C21" s="4">
        <f t="shared" si="28"/>
        <v>0</v>
      </c>
      <c r="D21" s="4">
        <f t="shared" si="29"/>
        <v>0</v>
      </c>
      <c r="E21" s="5">
        <f t="shared" si="30"/>
        <v>0</v>
      </c>
      <c r="F21" s="4" t="e">
        <f t="shared" si="38"/>
        <v>#DIV/0!</v>
      </c>
      <c r="G21" s="4" t="e">
        <f t="shared" si="39"/>
        <v>#DIV/0!</v>
      </c>
      <c r="H21" s="4" t="e">
        <f t="shared" si="40"/>
        <v>#DIV/0!</v>
      </c>
      <c r="I21" s="4">
        <f t="shared" si="41"/>
        <v>0</v>
      </c>
      <c r="J21" s="4">
        <f t="shared" si="41"/>
        <v>0</v>
      </c>
      <c r="O21">
        <v>0</v>
      </c>
      <c r="P21">
        <f>O21/1.2</f>
        <v>0</v>
      </c>
      <c r="Q21">
        <f t="shared" si="43"/>
        <v>0</v>
      </c>
      <c r="R21" s="2">
        <v>0</v>
      </c>
      <c r="S21" s="2"/>
    </row>
    <row r="22" spans="1:19" s="9" customFormat="1" x14ac:dyDescent="0.25"/>
    <row r="23" spans="1:19" s="9" customFormat="1" x14ac:dyDescent="0.25">
      <c r="F23" s="64" t="s">
        <v>91</v>
      </c>
      <c r="G23" s="64">
        <v>571</v>
      </c>
    </row>
    <row r="24" spans="1:19" s="9" customFormat="1" x14ac:dyDescent="0.25">
      <c r="F24" s="65" t="s">
        <v>84</v>
      </c>
      <c r="G24" s="64">
        <v>109</v>
      </c>
    </row>
    <row r="25" spans="1:19" s="9" customFormat="1" x14ac:dyDescent="0.25">
      <c r="F25" s="64" t="s">
        <v>92</v>
      </c>
      <c r="G25" s="64">
        <f>SUM(G23:G24)</f>
        <v>680</v>
      </c>
    </row>
    <row r="26" spans="1:19" s="9" customFormat="1" x14ac:dyDescent="0.25">
      <c r="F26" s="45" t="s">
        <v>83</v>
      </c>
      <c r="G26" s="45">
        <v>589</v>
      </c>
    </row>
    <row r="27" spans="1:19" s="9" customFormat="1" x14ac:dyDescent="0.25">
      <c r="F27" s="45" t="s">
        <v>84</v>
      </c>
      <c r="G27" s="45">
        <v>30</v>
      </c>
    </row>
    <row r="28" spans="1:19" s="9" customFormat="1" x14ac:dyDescent="0.25">
      <c r="C28" s="60" t="s">
        <v>74</v>
      </c>
      <c r="D28" s="60" t="s">
        <v>86</v>
      </c>
      <c r="F28" s="45" t="s">
        <v>85</v>
      </c>
      <c r="G28" s="45">
        <f>SUM(G26:G27)</f>
        <v>619</v>
      </c>
    </row>
    <row r="29" spans="1:19" s="9" customFormat="1" x14ac:dyDescent="0.25">
      <c r="C29" s="60" t="s">
        <v>1</v>
      </c>
      <c r="D29" s="60">
        <v>1404000</v>
      </c>
      <c r="F29" s="45" t="s">
        <v>71</v>
      </c>
      <c r="G29" s="45">
        <v>743</v>
      </c>
      <c r="H29" s="9">
        <f>G29/G28</f>
        <v>1.2003231017770597</v>
      </c>
    </row>
    <row r="30" spans="1:19" s="9" customFormat="1" x14ac:dyDescent="0.25">
      <c r="F30" s="45" t="s">
        <v>72</v>
      </c>
      <c r="G30" s="45"/>
    </row>
    <row r="31" spans="1:19" s="9" customFormat="1" x14ac:dyDescent="0.25">
      <c r="C31" s="61"/>
      <c r="D31" s="61"/>
      <c r="F31" s="61" t="s">
        <v>73</v>
      </c>
      <c r="G31" s="61">
        <f>G29*G30</f>
        <v>0</v>
      </c>
      <c r="H31" s="9">
        <f>G31/D29</f>
        <v>0</v>
      </c>
    </row>
    <row r="32" spans="1:19" s="9" customFormat="1" x14ac:dyDescent="0.25">
      <c r="C32" s="61"/>
      <c r="D32" s="61"/>
      <c r="F32" s="61" t="s">
        <v>24</v>
      </c>
      <c r="G32" s="61">
        <f>G31*90%</f>
        <v>0</v>
      </c>
    </row>
    <row r="33" spans="3:7" s="9" customFormat="1" x14ac:dyDescent="0.25">
      <c r="C33" s="61"/>
      <c r="D33" s="61"/>
      <c r="F33" s="61" t="s">
        <v>25</v>
      </c>
      <c r="G33" s="61">
        <f>G31*80%</f>
        <v>0</v>
      </c>
    </row>
    <row r="34" spans="3:7" s="9" customFormat="1" x14ac:dyDescent="0.25">
      <c r="C34" s="61"/>
      <c r="D34" s="61"/>
    </row>
    <row r="35" spans="3:7" s="9" customFormat="1" x14ac:dyDescent="0.25">
      <c r="C35" s="61"/>
      <c r="D35" s="61"/>
    </row>
    <row r="36" spans="3:7" s="9" customFormat="1" x14ac:dyDescent="0.25"/>
    <row r="37" spans="3:7" s="9" customFormat="1" x14ac:dyDescent="0.25"/>
    <row r="38" spans="3:7" s="9" customFormat="1" x14ac:dyDescent="0.25"/>
    <row r="39" spans="3:7" s="9" customFormat="1" x14ac:dyDescent="0.25"/>
    <row r="40" spans="3:7" s="9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zoomScaleNormal="100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23-24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2025-01-31T05:33:08Z</dcterms:modified>
</cp:coreProperties>
</file>