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Kalyan\Abhishek Tiwari\"/>
    </mc:Choice>
  </mc:AlternateContent>
  <xr:revisionPtr revIDLastSave="0" documentId="13_ncr:1_{4A6148EC-C4B6-48D8-B056-9CAC1E8DC366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1" l="1"/>
  <c r="S12" i="1"/>
  <c r="K30" i="1" l="1"/>
  <c r="K41" i="1" l="1"/>
  <c r="R8" i="1" l="1"/>
  <c r="L41" i="1"/>
  <c r="L27" i="1"/>
  <c r="L28" i="1" s="1"/>
  <c r="L30" i="1" s="1"/>
  <c r="L29" i="1" l="1"/>
  <c r="K28" i="1"/>
  <c r="K29" i="1" l="1"/>
  <c r="N2" i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R4" i="1" s="1"/>
  <c r="T4" i="1" s="1"/>
  <c r="N5" i="1"/>
  <c r="O5" i="1" s="1"/>
  <c r="P5" i="1" s="1"/>
  <c r="R5" i="1" s="1"/>
  <c r="T5" i="1" s="1"/>
  <c r="N6" i="1"/>
  <c r="O6" i="1" s="1"/>
  <c r="P6" i="1" s="1"/>
  <c r="T6" i="1" s="1"/>
  <c r="N7" i="1"/>
  <c r="O7" i="1" s="1"/>
  <c r="P7" i="1" s="1"/>
  <c r="R7" i="1" s="1"/>
  <c r="T7" i="1" s="1"/>
  <c r="N8" i="1"/>
  <c r="O8" i="1" s="1"/>
  <c r="P8" i="1" s="1"/>
  <c r="T8" i="1" s="1"/>
  <c r="N9" i="1"/>
  <c r="O9" i="1" s="1"/>
  <c r="P9" i="1" s="1"/>
  <c r="R9" i="1" s="1"/>
  <c r="T9" i="1" s="1"/>
  <c r="N10" i="1"/>
  <c r="O10" i="1" s="1"/>
  <c r="P10" i="1" s="1"/>
  <c r="Q10" i="1" s="1"/>
  <c r="T10" i="1" s="1"/>
  <c r="N11" i="1"/>
  <c r="O11" i="1" s="1"/>
  <c r="P11" i="1" s="1"/>
  <c r="Q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<sst xmlns="http://schemas.openxmlformats.org/spreadsheetml/2006/main" count="40" uniqueCount="36">
  <si>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</si>
  <si>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</si>
  <si>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</si>
  <si>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</si>
  <si>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</si>
  <si>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</si>
  <si>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</si>
  <si>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</si>
  <si>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</si>
  <si>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</si>
  <si>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</si>
  <si>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</si>
  <si>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</si>
  <si>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</si>
  <si>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</si>
  <si>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</si>
  <si>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</si>
  <si>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plot</t>
  </si>
  <si>
    <t>rate</t>
  </si>
  <si>
    <t>fmv</t>
  </si>
  <si>
    <t>No. 289</t>
  </si>
  <si>
    <t>Riyasat Sanklap, Nadhal, khalapur</t>
  </si>
  <si>
    <t>No. 303</t>
  </si>
  <si>
    <t>agreement - 170.1.2025</t>
  </si>
  <si>
    <t>av</t>
  </si>
  <si>
    <t>sd</t>
  </si>
  <si>
    <t>rd</t>
  </si>
  <si>
    <t>20.12.24</t>
  </si>
  <si>
    <t>26.11.24</t>
  </si>
  <si>
    <t>17.12.24</t>
  </si>
  <si>
    <t>RV</t>
  </si>
  <si>
    <t>DSV</t>
  </si>
  <si>
    <t>Plot No. 289</t>
  </si>
  <si>
    <t>Plot No. 303</t>
  </si>
  <si>
    <t>Abhishek Tiwari</t>
  </si>
  <si>
    <t>Santosh Kumar Tiwari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</si>
</sst>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000000"/>
    <numFmt numFmtId="165" formatCode="0.0000000000000"/>
    <numFmt numFmtId="166" formatCode="0.000000000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 applyAlignment="1">
      <alignment wrapText="1"/>
    </xf>
    <xf numFmtId="0" fontId="2" fillId="3" borderId="0" xfId="0" applyFont="1" applyFill="1" applyAlignment="1">
      <alignment wrapText="1"/>
    </xf>
    <xf numFmtId="0" fontId="2" fillId="0" borderId="0" xfId="0" applyFont="1"/>
    <xf numFmtId="4" fontId="2" fillId="0" borderId="0" xfId="0" applyNumberFormat="1" applyFont="1"/>
    <xf numFmtId="2" fontId="2" fillId="0" borderId="0" xfId="0" applyNumberFormat="1" applyFont="1"/>
    <xf numFmtId="0" fontId="2" fillId="2" borderId="0" xfId="0" applyFont="1" applyFill="1"/>
    <xf numFmtId="0" fontId="2" fillId="3" borderId="0" xfId="0" applyFont="1" applyFill="1"/>
    <xf numFmtId="164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0" fontId="3" fillId="0" borderId="0" xfId="0" applyFont="1"/>
    <xf numFmtId="43" fontId="2" fillId="0" borderId="0" xfId="1" applyFont="1"/>
    <xf numFmtId="43" fontId="3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285749</xdr:colOff>
      <xdr:row>20</xdr:row>
      <xdr:rowOff>51194</xdr:rowOff>
    </xdr:from>
    <xdr:to>
      <xdr:col>21</xdr:col>
      <xdr:colOff>21981</xdr:colOff>
      <xdr:row>33</xdr:row>
      <xdr:rowOff>168519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39828-A5E9-4F08-A418-F8FE59122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7595" y="4051694"/>
          <a:ext cx="5040924" cy="2593825"/>
        </a:xfrm>
        <a:prstGeom prst="rect">
          <a:avLst/>
        </a:prstGeom>
      </xdr:spPr>
    </xdr:pic>
    <xdr:clientData/>
  </xdr:twoCellAnchor>
  <xdr:twoCellAnchor editAs="oneCell">
    <xdr:from>
      <xdr:col>4</xdr:col>
      <xdr:colOff>636384</xdr:colOff>
      <xdr:row>43</xdr:row>
      <xdr:rowOff>139212</xdr:rowOff>
    </xdr:from>
    <xdr:to>
      <xdr:col>10</xdr:col>
      <xdr:colOff>916508</xdr:colOff>
      <xdr:row>77</xdr:row>
      <xdr:rowOff>41475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02D994-2B11-4F85-B89A-73B31864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7942" y="8521212"/>
          <a:ext cx="4507758" cy="637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117230</xdr:colOff>
      <xdr:row>33</xdr:row>
      <xdr:rowOff>121391</xdr:rowOff>
    </xdr:from>
    <xdr:to>
      <xdr:col>17</xdr:col>
      <xdr:colOff>403987</xdr:colOff>
      <xdr:row>50</xdr:row>
      <xdr:rowOff>15319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0FE591-DA21-45BD-92FE-1634D7474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90942" y="6598391"/>
          <a:ext cx="3532583" cy="3132428"/>
        </a:xfrm>
        <a:prstGeom prst="rect">
          <a:avLst/>
        </a:prstGeom>
      </xdr:spPr>
    </xdr:pic>
    <xdr:clientData/>
  </xdr:twoCellAnchor>
  <xdr:twoCellAnchor editAs="oneCell">
    <xdr:from>
      <xdr:col>10</xdr:col>
      <xdr:colOff>1009375</xdr:colOff>
      <xdr:row>51</xdr:row>
      <xdr:rowOff>29306</xdr:rowOff>
    </xdr:from>
    <xdr:to>
      <xdr:col>16</xdr:col>
      <xdr:colOff>496202</xdr:colOff>
      <xdr:row>82</xdr:row>
      <xdr:rowOff>155059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237715-D486-4862-ABDB-FDAB51D92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28567" y="9935306"/>
          <a:ext cx="4549731" cy="6031253"/>
        </a:xfrm>
        <a:prstGeom prst="rect">
          <a:avLst/>
        </a:prstGeom>
      </xdr:spPr>
    </xdr:pic>
    <xdr:clientData/>
  </xdr:twoCellAnchor>
  <xdr:twoCellAnchor editAs="oneCell">
    <xdr:from>
      <xdr:col>17</xdr:col>
      <xdr:colOff>505558</xdr:colOff>
      <xdr:row>34</xdr:row>
      <xdr:rowOff>9634</xdr:rowOff>
    </xdr:from>
    <xdr:to>
      <xdr:col>23</xdr:col>
      <xdr:colOff>205154</xdr:colOff>
      <xdr:row>48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E18B32-9D81-48E2-9790-71EA1E69F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25096" y="6677134"/>
          <a:ext cx="3582866" cy="26573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AD3DAF-548A-4447-AAAB-1B030CB79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67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06FE4-3AB5-44C0-9F11-23E277816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67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0A108-3DEE-4DD2-8A46-18EAA1FB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582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572771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90E869-76DE-4B8A-9E01-6E0588CCE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07171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534666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109E8D-8669-4ECC-9D3B-545E13C8F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69066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371362-40CA-4287-AC1C-0EC8C6A27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D04476-7F63-40AE-B06A-CCCB59A07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22C718-18A8-45A1-8DA2-A835A6E28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F32EDE-E520-4353-B2C4-617A89B2C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093478-64C9-4ACD-BAF5-869279C62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206F2-1B4B-433C-B02D-C408BBC2D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1"/>
  <sheetViews>
    <sheetView tabSelected="1" topLeftCell="M1" zoomScale="130" zoomScaleNormal="130" workbookViewId="0">
      <selection activeCell="V10" sqref="V10:V12"/>
    </sheetView>
  </sheetViews>
  <sheetFormatPr defaultRowHeight="15" x14ac:dyDescent="0.25"/>
  <cols>
    <col min="1" max="2" width="9.140625" style="3"/>
    <col min="3" max="3" width="11.140625" style="3" bestFit="1" customWidth="1"/>
    <col min="4" max="4" width="12.5703125" style="3" bestFit="1" customWidth="1"/>
    <col min="5" max="6" width="12.5703125" style="3" customWidth="1"/>
    <col min="7" max="8" width="9.140625" style="3"/>
    <col min="9" max="9" width="11" style="3" bestFit="1" customWidth="1"/>
    <col min="10" max="10" width="9.140625" style="3"/>
    <col min="11" max="11" width="21.140625" style="3" customWidth="1"/>
    <col min="12" max="12" width="15.7109375" style="3" customWidth="1"/>
    <col min="13" max="13" width="9.140625" style="3"/>
    <col min="14" max="14" width="11.7109375" style="3" customWidth="1"/>
    <col min="15" max="16" width="9.140625" style="3"/>
    <col min="17" max="17" width="9.5703125" style="3" bestFit="1" customWidth="1"/>
    <col min="18" max="18" width="11.7109375" style="3" customWidth="1"/>
    <col min="19" max="19" width="10" style="3" bestFit="1" customWidth="1"/>
    <col min="20" max="25" width="9.140625" style="3"/>
    <col min="26" max="26" width="20.85546875" style="3" bestFit="1" customWidth="1"/>
    <col min="27" max="27" width="12.5703125" style="3" bestFit="1" customWidth="1"/>
    <col min="28" max="28" width="9.5703125" style="3" bestFit="1" customWidth="1"/>
    <col min="29" max="29" width="9.140625" style="3"/>
    <col min="30" max="30" width="19.85546875" style="3" bestFit="1" customWidth="1"/>
    <col min="31" max="16384" width="9.140625" style="3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2" t="s">
        <v>7</v>
      </c>
      <c r="U1" s="2" t="s">
        <v>10</v>
      </c>
      <c r="V1" s="1" t="s">
        <v>8</v>
      </c>
      <c r="W1" s="1" t="s">
        <v>9</v>
      </c>
    </row>
    <row r="2" spans="1:30" x14ac:dyDescent="0.25">
      <c r="A2" s="3">
        <f t="shared" ref="A2:A18" si="0">K2</f>
        <v>0</v>
      </c>
      <c r="B2" s="1">
        <f t="shared" ref="B2:B18" si="1">L2</f>
        <v>0</v>
      </c>
      <c r="C2" s="4">
        <f t="shared" ref="C2:C18" si="2">R2</f>
        <v>104.05053883314754</v>
      </c>
      <c r="D2" s="3">
        <f t="shared" ref="D2:D18" si="3">S2</f>
        <v>6720000</v>
      </c>
      <c r="E2" s="3">
        <f t="shared" ref="E2:E18" si="4">T2</f>
        <v>64584</v>
      </c>
      <c r="F2" s="3">
        <f t="shared" ref="F2:F18" si="5">ROUND((E2/10.764),0)</f>
        <v>6000</v>
      </c>
      <c r="G2" s="3">
        <f t="shared" ref="G2:G18" si="6">U2</f>
        <v>0</v>
      </c>
      <c r="H2" s="3">
        <f t="shared" ref="H2:H18" si="7">V2</f>
        <v>0</v>
      </c>
      <c r="I2" s="3">
        <f t="shared" ref="I2:I18" si="8">W2</f>
        <v>0</v>
      </c>
      <c r="M2" s="5">
        <v>0</v>
      </c>
      <c r="N2" s="5">
        <f t="shared" ref="N2" si="9">M2*2.47107605477881</f>
        <v>0</v>
      </c>
      <c r="O2" s="5">
        <f t="shared" ref="O2" si="10">N2*40.0001976870614</f>
        <v>0</v>
      </c>
      <c r="P2" s="5">
        <f t="shared" ref="P2" si="11">O2*121.0167464</f>
        <v>0</v>
      </c>
      <c r="Q2" s="5">
        <v>1120</v>
      </c>
      <c r="R2" s="4">
        <f t="shared" ref="R2" si="12">Q2/10.764</f>
        <v>104.05053883314754</v>
      </c>
      <c r="S2" s="3">
        <v>6720000</v>
      </c>
      <c r="T2" s="6">
        <f t="shared" ref="T2" si="13">ROUND((S2/R2),0)</f>
        <v>64584</v>
      </c>
      <c r="U2" s="7"/>
    </row>
    <row r="3" spans="1:30" x14ac:dyDescent="0.25">
      <c r="A3" s="3">
        <f t="shared" si="0"/>
        <v>0</v>
      </c>
      <c r="B3" s="1">
        <f t="shared" si="1"/>
        <v>0</v>
      </c>
      <c r="C3" s="4">
        <f t="shared" si="2"/>
        <v>104.05053883314754</v>
      </c>
      <c r="D3" s="3">
        <f t="shared" si="3"/>
        <v>6800000</v>
      </c>
      <c r="E3" s="3">
        <f t="shared" si="4"/>
        <v>65353</v>
      </c>
      <c r="F3" s="3">
        <f t="shared" si="5"/>
        <v>6071</v>
      </c>
      <c r="G3" s="3">
        <f t="shared" si="6"/>
        <v>0</v>
      </c>
      <c r="H3" s="3">
        <f t="shared" si="7"/>
        <v>0</v>
      </c>
      <c r="I3" s="3">
        <f t="shared" si="8"/>
        <v>0</v>
      </c>
      <c r="M3" s="5">
        <v>0</v>
      </c>
      <c r="N3" s="5">
        <f t="shared" ref="N3:N18" si="14">M3*2.47107605477881</f>
        <v>0</v>
      </c>
      <c r="O3" s="5">
        <f t="shared" ref="O3:O18" si="15">N3*40.0001976870614</f>
        <v>0</v>
      </c>
      <c r="P3" s="5">
        <f t="shared" ref="P3:P18" si="16">O3*121.0167464</f>
        <v>0</v>
      </c>
      <c r="Q3" s="5">
        <v>1120</v>
      </c>
      <c r="R3" s="4">
        <f t="shared" ref="R3:R18" si="17">Q3/10.764</f>
        <v>104.05053883314754</v>
      </c>
      <c r="S3" s="3">
        <v>6800000</v>
      </c>
      <c r="T3" s="6">
        <f t="shared" ref="T3:T18" si="18">ROUND((S3/R3),0)</f>
        <v>65353</v>
      </c>
      <c r="U3" s="7"/>
    </row>
    <row r="4" spans="1:30" x14ac:dyDescent="0.25">
      <c r="A4" s="3">
        <f t="shared" si="0"/>
        <v>0</v>
      </c>
      <c r="B4" s="1">
        <f t="shared" si="1"/>
        <v>0</v>
      </c>
      <c r="C4" s="4">
        <f t="shared" si="2"/>
        <v>102.19249349684132</v>
      </c>
      <c r="D4" s="3">
        <f t="shared" si="3"/>
        <v>6500000</v>
      </c>
      <c r="E4" s="3">
        <f t="shared" si="4"/>
        <v>63605</v>
      </c>
      <c r="F4" s="3">
        <f t="shared" si="5"/>
        <v>5909</v>
      </c>
      <c r="G4" s="3">
        <f t="shared" si="6"/>
        <v>0</v>
      </c>
      <c r="H4" s="3">
        <f t="shared" si="7"/>
        <v>0</v>
      </c>
      <c r="I4" s="3">
        <f t="shared" si="8"/>
        <v>0</v>
      </c>
      <c r="M4" s="5">
        <v>0</v>
      </c>
      <c r="N4" s="5">
        <f t="shared" si="14"/>
        <v>0</v>
      </c>
      <c r="O4" s="5">
        <f t="shared" si="15"/>
        <v>0</v>
      </c>
      <c r="P4" s="5">
        <f t="shared" si="16"/>
        <v>0</v>
      </c>
      <c r="Q4" s="5">
        <v>1100</v>
      </c>
      <c r="R4" s="4">
        <f t="shared" si="17"/>
        <v>102.19249349684132</v>
      </c>
      <c r="S4" s="3">
        <v>6500000</v>
      </c>
      <c r="T4" s="6">
        <f t="shared" si="18"/>
        <v>63605</v>
      </c>
      <c r="U4" s="7"/>
    </row>
    <row r="5" spans="1:30" x14ac:dyDescent="0.25">
      <c r="A5" s="3">
        <f t="shared" si="0"/>
        <v>0</v>
      </c>
      <c r="B5" s="1">
        <f t="shared" si="1"/>
        <v>0</v>
      </c>
      <c r="C5" s="4">
        <f t="shared" si="2"/>
        <v>119.93682645856559</v>
      </c>
      <c r="D5" s="3">
        <f t="shared" si="3"/>
        <v>6700000</v>
      </c>
      <c r="E5" s="3">
        <f t="shared" si="4"/>
        <v>55863</v>
      </c>
      <c r="F5" s="3">
        <f t="shared" si="5"/>
        <v>5190</v>
      </c>
      <c r="G5" s="3">
        <f t="shared" si="6"/>
        <v>0</v>
      </c>
      <c r="H5" s="3">
        <f t="shared" si="7"/>
        <v>0</v>
      </c>
      <c r="I5" s="3">
        <f t="shared" si="8"/>
        <v>0</v>
      </c>
      <c r="M5" s="5">
        <v>0</v>
      </c>
      <c r="N5" s="5">
        <f t="shared" si="14"/>
        <v>0</v>
      </c>
      <c r="O5" s="5">
        <f t="shared" si="15"/>
        <v>0</v>
      </c>
      <c r="P5" s="5">
        <f t="shared" si="16"/>
        <v>0</v>
      </c>
      <c r="Q5" s="5">
        <v>1291</v>
      </c>
      <c r="R5" s="4">
        <f t="shared" si="17"/>
        <v>119.93682645856559</v>
      </c>
      <c r="S5" s="3">
        <v>6700000</v>
      </c>
      <c r="T5" s="7">
        <f t="shared" si="18"/>
        <v>55863</v>
      </c>
      <c r="U5" s="7"/>
      <c r="AB5" s="8"/>
    </row>
    <row r="6" spans="1:30" x14ac:dyDescent="0.25">
      <c r="A6" s="3">
        <f t="shared" si="0"/>
        <v>0</v>
      </c>
      <c r="B6" s="1">
        <f t="shared" si="1"/>
        <v>0</v>
      </c>
      <c r="C6" s="4">
        <f t="shared" si="2"/>
        <v>100</v>
      </c>
      <c r="D6" s="3">
        <f t="shared" si="3"/>
        <v>6800000</v>
      </c>
      <c r="E6" s="3">
        <f t="shared" si="4"/>
        <v>68000</v>
      </c>
      <c r="F6" s="3">
        <f t="shared" si="5"/>
        <v>6317</v>
      </c>
      <c r="G6" s="3">
        <f t="shared" si="6"/>
        <v>0</v>
      </c>
      <c r="H6" s="3">
        <f t="shared" si="7"/>
        <v>0</v>
      </c>
      <c r="I6" s="3">
        <f t="shared" si="8"/>
        <v>0</v>
      </c>
      <c r="M6" s="5">
        <v>0</v>
      </c>
      <c r="N6" s="5">
        <f t="shared" si="14"/>
        <v>0</v>
      </c>
      <c r="O6" s="5">
        <f t="shared" si="15"/>
        <v>0</v>
      </c>
      <c r="P6" s="5">
        <f t="shared" si="16"/>
        <v>0</v>
      </c>
      <c r="Q6" s="5">
        <v>1120</v>
      </c>
      <c r="R6" s="4">
        <v>100</v>
      </c>
      <c r="S6" s="3">
        <v>6800000</v>
      </c>
      <c r="T6" s="7">
        <f t="shared" si="18"/>
        <v>68000</v>
      </c>
      <c r="U6" s="7"/>
    </row>
    <row r="7" spans="1:30" x14ac:dyDescent="0.25">
      <c r="A7" s="3">
        <f t="shared" si="0"/>
        <v>0</v>
      </c>
      <c r="B7" s="1">
        <f t="shared" si="1"/>
        <v>0</v>
      </c>
      <c r="C7" s="4">
        <f t="shared" si="2"/>
        <v>157.93385358602751</v>
      </c>
      <c r="D7" s="3">
        <f t="shared" si="3"/>
        <v>8400000</v>
      </c>
      <c r="E7" s="3">
        <f t="shared" si="4"/>
        <v>53187</v>
      </c>
      <c r="F7" s="3">
        <f t="shared" si="5"/>
        <v>4941</v>
      </c>
      <c r="G7" s="3">
        <f t="shared" si="6"/>
        <v>0</v>
      </c>
      <c r="H7" s="3">
        <f t="shared" si="7"/>
        <v>0</v>
      </c>
      <c r="I7" s="3">
        <f t="shared" si="8"/>
        <v>0</v>
      </c>
      <c r="M7" s="5">
        <v>0</v>
      </c>
      <c r="N7" s="5">
        <f t="shared" si="14"/>
        <v>0</v>
      </c>
      <c r="O7" s="5">
        <f t="shared" si="15"/>
        <v>0</v>
      </c>
      <c r="P7" s="5">
        <f t="shared" si="16"/>
        <v>0</v>
      </c>
      <c r="Q7" s="5">
        <v>1700</v>
      </c>
      <c r="R7" s="4">
        <f t="shared" si="17"/>
        <v>157.93385358602751</v>
      </c>
      <c r="S7" s="3">
        <v>8400000</v>
      </c>
      <c r="T7" s="7">
        <f t="shared" si="18"/>
        <v>53187</v>
      </c>
      <c r="U7" s="7"/>
      <c r="AA7" s="8"/>
    </row>
    <row r="8" spans="1:30" x14ac:dyDescent="0.25">
      <c r="A8" s="3">
        <f t="shared" si="0"/>
        <v>0</v>
      </c>
      <c r="B8" s="1">
        <f t="shared" si="1"/>
        <v>0</v>
      </c>
      <c r="C8" s="4">
        <f t="shared" si="2"/>
        <v>104.05053883314754</v>
      </c>
      <c r="D8" s="3">
        <f t="shared" si="3"/>
        <v>6960000</v>
      </c>
      <c r="E8" s="3">
        <f t="shared" si="4"/>
        <v>66891</v>
      </c>
      <c r="F8" s="3">
        <f t="shared" si="5"/>
        <v>6214</v>
      </c>
      <c r="G8" s="3">
        <f t="shared" si="6"/>
        <v>0</v>
      </c>
      <c r="H8" s="3">
        <f t="shared" si="7"/>
        <v>0</v>
      </c>
      <c r="I8" s="3">
        <f t="shared" si="8"/>
        <v>0</v>
      </c>
      <c r="M8" s="5">
        <v>0</v>
      </c>
      <c r="N8" s="5">
        <f t="shared" si="14"/>
        <v>0</v>
      </c>
      <c r="O8" s="5">
        <f t="shared" si="15"/>
        <v>0</v>
      </c>
      <c r="P8" s="5">
        <f t="shared" si="16"/>
        <v>0</v>
      </c>
      <c r="Q8" s="5">
        <v>1120</v>
      </c>
      <c r="R8" s="4">
        <f t="shared" si="17"/>
        <v>104.05053883314754</v>
      </c>
      <c r="S8" s="3">
        <v>6960000</v>
      </c>
      <c r="T8" s="7">
        <f t="shared" si="18"/>
        <v>66891</v>
      </c>
      <c r="U8" s="7"/>
      <c r="Z8" s="9"/>
    </row>
    <row r="9" spans="1:30" x14ac:dyDescent="0.25">
      <c r="A9" s="3">
        <f t="shared" si="0"/>
        <v>0</v>
      </c>
      <c r="B9" s="1">
        <f t="shared" si="1"/>
        <v>0</v>
      </c>
      <c r="C9" s="4">
        <f t="shared" si="2"/>
        <v>102.19249349684132</v>
      </c>
      <c r="D9" s="3">
        <f t="shared" si="3"/>
        <v>6500000</v>
      </c>
      <c r="E9" s="3">
        <f t="shared" si="4"/>
        <v>63605</v>
      </c>
      <c r="F9" s="3">
        <f t="shared" si="5"/>
        <v>5909</v>
      </c>
      <c r="G9" s="3">
        <f t="shared" si="6"/>
        <v>0</v>
      </c>
      <c r="H9" s="3">
        <f t="shared" si="7"/>
        <v>0</v>
      </c>
      <c r="I9" s="3">
        <f t="shared" si="8"/>
        <v>0</v>
      </c>
      <c r="M9" s="5">
        <v>0</v>
      </c>
      <c r="N9" s="5">
        <f t="shared" si="14"/>
        <v>0</v>
      </c>
      <c r="O9" s="5">
        <f t="shared" si="15"/>
        <v>0</v>
      </c>
      <c r="P9" s="5">
        <f t="shared" si="16"/>
        <v>0</v>
      </c>
      <c r="Q9" s="5">
        <v>1100</v>
      </c>
      <c r="R9" s="4">
        <f t="shared" si="17"/>
        <v>102.19249349684132</v>
      </c>
      <c r="S9" s="3">
        <v>6500000</v>
      </c>
      <c r="T9" s="7">
        <f t="shared" si="18"/>
        <v>63605</v>
      </c>
      <c r="U9" s="7"/>
    </row>
    <row r="10" spans="1:30" x14ac:dyDescent="0.25">
      <c r="A10" s="3">
        <f t="shared" si="0"/>
        <v>0</v>
      </c>
      <c r="B10" s="1">
        <f t="shared" si="1"/>
        <v>0</v>
      </c>
      <c r="C10" s="4">
        <f t="shared" si="2"/>
        <v>104</v>
      </c>
      <c r="D10" s="3">
        <f t="shared" si="3"/>
        <v>5963200</v>
      </c>
      <c r="E10" s="3">
        <f t="shared" si="4"/>
        <v>57338</v>
      </c>
      <c r="F10" s="3">
        <f t="shared" si="5"/>
        <v>5327</v>
      </c>
      <c r="G10" s="3" t="str">
        <f t="shared" si="6"/>
        <v>20.12.24</v>
      </c>
      <c r="H10" s="3">
        <f t="shared" si="7"/>
        <v>0</v>
      </c>
      <c r="I10" s="3">
        <f t="shared" si="8"/>
        <v>0</v>
      </c>
      <c r="M10" s="5">
        <v>0</v>
      </c>
      <c r="N10" s="5">
        <f t="shared" si="14"/>
        <v>0</v>
      </c>
      <c r="O10" s="5">
        <f t="shared" si="15"/>
        <v>0</v>
      </c>
      <c r="P10" s="5">
        <f t="shared" si="16"/>
        <v>0</v>
      </c>
      <c r="Q10" s="5">
        <f t="shared" ref="Q10:Q18" si="19">P10*8.99870078651798</f>
        <v>0</v>
      </c>
      <c r="R10" s="4">
        <v>104</v>
      </c>
      <c r="S10" s="3">
        <f>5597300+335900+30000</f>
        <v>5963200</v>
      </c>
      <c r="T10" s="7">
        <f t="shared" si="18"/>
        <v>57338</v>
      </c>
      <c r="U10" s="7" t="s">
        <v>27</v>
      </c>
    </row>
    <row r="11" spans="1:30" x14ac:dyDescent="0.25">
      <c r="A11" s="3">
        <f t="shared" si="0"/>
        <v>0</v>
      </c>
      <c r="B11" s="1">
        <f t="shared" si="1"/>
        <v>0</v>
      </c>
      <c r="C11" s="4">
        <f t="shared" si="2"/>
        <v>220</v>
      </c>
      <c r="D11" s="3">
        <f t="shared" si="3"/>
        <v>12006166</v>
      </c>
      <c r="E11" s="3">
        <f t="shared" si="4"/>
        <v>54573</v>
      </c>
      <c r="F11" s="3">
        <f t="shared" si="5"/>
        <v>5070</v>
      </c>
      <c r="G11" s="3" t="str">
        <f t="shared" si="6"/>
        <v>17.12.24</v>
      </c>
      <c r="H11" s="3">
        <f t="shared" si="7"/>
        <v>0</v>
      </c>
      <c r="I11" s="3">
        <f t="shared" si="8"/>
        <v>0</v>
      </c>
      <c r="M11" s="5">
        <v>0</v>
      </c>
      <c r="N11" s="5">
        <f t="shared" si="14"/>
        <v>0</v>
      </c>
      <c r="O11" s="5">
        <f t="shared" si="15"/>
        <v>0</v>
      </c>
      <c r="P11" s="5">
        <f t="shared" si="16"/>
        <v>0</v>
      </c>
      <c r="Q11" s="5">
        <f t="shared" si="19"/>
        <v>0</v>
      </c>
      <c r="R11" s="4">
        <v>220</v>
      </c>
      <c r="S11" s="3">
        <v>12006166</v>
      </c>
      <c r="T11" s="7">
        <f t="shared" si="18"/>
        <v>54573</v>
      </c>
      <c r="U11" s="3" t="s">
        <v>29</v>
      </c>
      <c r="Z11" s="10"/>
      <c r="AD11" s="10"/>
    </row>
    <row r="12" spans="1:30" x14ac:dyDescent="0.25">
      <c r="A12" s="3">
        <f t="shared" si="0"/>
        <v>0</v>
      </c>
      <c r="B12" s="1">
        <f t="shared" si="1"/>
        <v>0</v>
      </c>
      <c r="C12" s="4">
        <f t="shared" si="2"/>
        <v>230</v>
      </c>
      <c r="D12" s="3">
        <f t="shared" si="3"/>
        <v>13837881</v>
      </c>
      <c r="E12" s="3">
        <f t="shared" si="4"/>
        <v>60165</v>
      </c>
      <c r="F12" s="3">
        <f t="shared" si="5"/>
        <v>5589</v>
      </c>
      <c r="G12" s="3" t="str">
        <f t="shared" si="6"/>
        <v>26.11.24</v>
      </c>
      <c r="H12" s="3">
        <f t="shared" si="7"/>
        <v>0</v>
      </c>
      <c r="I12" s="3">
        <f t="shared" si="8"/>
        <v>0</v>
      </c>
      <c r="M12" s="5">
        <v>0</v>
      </c>
      <c r="N12" s="5">
        <f t="shared" si="14"/>
        <v>0</v>
      </c>
      <c r="O12" s="5">
        <f t="shared" si="15"/>
        <v>0</v>
      </c>
      <c r="P12" s="5">
        <f t="shared" si="16"/>
        <v>0</v>
      </c>
      <c r="Q12" s="5">
        <f t="shared" si="19"/>
        <v>0</v>
      </c>
      <c r="R12" s="4">
        <v>230</v>
      </c>
      <c r="S12" s="3">
        <f>13026281+781600+30000</f>
        <v>13837881</v>
      </c>
      <c r="T12" s="6">
        <f t="shared" si="18"/>
        <v>60165</v>
      </c>
      <c r="U12" s="3" t="s">
        <v>28</v>
      </c>
    </row>
    <row r="13" spans="1:30" x14ac:dyDescent="0.25">
      <c r="A13" s="3">
        <f t="shared" si="0"/>
        <v>0</v>
      </c>
      <c r="B13" s="1">
        <f t="shared" si="1"/>
        <v>0</v>
      </c>
      <c r="C13" s="4">
        <f t="shared" si="2"/>
        <v>0</v>
      </c>
      <c r="D13" s="3">
        <f t="shared" si="3"/>
        <v>0</v>
      </c>
      <c r="E13" s="3" t="e">
        <f t="shared" si="4"/>
        <v>#DIV/0!</v>
      </c>
      <c r="F13" s="3" t="e">
        <f t="shared" si="5"/>
        <v>#DIV/0!</v>
      </c>
      <c r="G13" s="3">
        <f t="shared" si="6"/>
        <v>0</v>
      </c>
      <c r="H13" s="3">
        <f t="shared" si="7"/>
        <v>0</v>
      </c>
      <c r="I13" s="3">
        <f t="shared" si="8"/>
        <v>0</v>
      </c>
      <c r="M13" s="5">
        <v>0</v>
      </c>
      <c r="N13" s="5">
        <f t="shared" si="14"/>
        <v>0</v>
      </c>
      <c r="O13" s="5">
        <f t="shared" si="15"/>
        <v>0</v>
      </c>
      <c r="P13" s="5">
        <f t="shared" si="16"/>
        <v>0</v>
      </c>
      <c r="Q13" s="5">
        <f t="shared" si="19"/>
        <v>0</v>
      </c>
      <c r="R13" s="4">
        <f t="shared" si="17"/>
        <v>0</v>
      </c>
      <c r="S13" s="3">
        <v>0</v>
      </c>
      <c r="T13" s="3" t="e">
        <f t="shared" si="18"/>
        <v>#DIV/0!</v>
      </c>
    </row>
    <row r="14" spans="1:30" x14ac:dyDescent="0.25">
      <c r="A14" s="3">
        <f t="shared" si="0"/>
        <v>0</v>
      </c>
      <c r="B14" s="1">
        <f t="shared" si="1"/>
        <v>0</v>
      </c>
      <c r="C14" s="4">
        <f t="shared" si="2"/>
        <v>0</v>
      </c>
      <c r="D14" s="3">
        <f t="shared" si="3"/>
        <v>0</v>
      </c>
      <c r="E14" s="3" t="e">
        <f t="shared" si="4"/>
        <v>#DIV/0!</v>
      </c>
      <c r="F14" s="3" t="e">
        <f t="shared" si="5"/>
        <v>#DIV/0!</v>
      </c>
      <c r="G14" s="3">
        <f t="shared" si="6"/>
        <v>0</v>
      </c>
      <c r="H14" s="3">
        <f t="shared" si="7"/>
        <v>0</v>
      </c>
      <c r="I14" s="3">
        <f t="shared" si="8"/>
        <v>0</v>
      </c>
      <c r="M14" s="5">
        <v>0</v>
      </c>
      <c r="N14" s="5">
        <f t="shared" si="14"/>
        <v>0</v>
      </c>
      <c r="O14" s="5">
        <f t="shared" si="15"/>
        <v>0</v>
      </c>
      <c r="P14" s="5">
        <f t="shared" si="16"/>
        <v>0</v>
      </c>
      <c r="Q14" s="5">
        <f t="shared" si="19"/>
        <v>0</v>
      </c>
      <c r="R14" s="4">
        <f t="shared" si="17"/>
        <v>0</v>
      </c>
      <c r="S14" s="3">
        <v>0</v>
      </c>
      <c r="T14" s="3" t="e">
        <f t="shared" si="18"/>
        <v>#DIV/0!</v>
      </c>
    </row>
    <row r="15" spans="1:30" x14ac:dyDescent="0.25">
      <c r="A15" s="3">
        <f t="shared" si="0"/>
        <v>0</v>
      </c>
      <c r="B15" s="1">
        <f t="shared" si="1"/>
        <v>0</v>
      </c>
      <c r="C15" s="4">
        <f t="shared" si="2"/>
        <v>0</v>
      </c>
      <c r="D15" s="3">
        <f t="shared" si="3"/>
        <v>0</v>
      </c>
      <c r="E15" s="3" t="e">
        <f t="shared" si="4"/>
        <v>#DIV/0!</v>
      </c>
      <c r="F15" s="3" t="e">
        <f t="shared" si="5"/>
        <v>#DIV/0!</v>
      </c>
      <c r="G15" s="3">
        <f t="shared" si="6"/>
        <v>0</v>
      </c>
      <c r="H15" s="3">
        <f t="shared" si="7"/>
        <v>0</v>
      </c>
      <c r="I15" s="3">
        <f t="shared" si="8"/>
        <v>0</v>
      </c>
      <c r="M15" s="5">
        <v>0</v>
      </c>
      <c r="N15" s="5">
        <f t="shared" si="14"/>
        <v>0</v>
      </c>
      <c r="O15" s="5">
        <f t="shared" si="15"/>
        <v>0</v>
      </c>
      <c r="P15" s="5">
        <f t="shared" si="16"/>
        <v>0</v>
      </c>
      <c r="Q15" s="5">
        <f t="shared" si="19"/>
        <v>0</v>
      </c>
      <c r="R15" s="4">
        <f t="shared" si="17"/>
        <v>0</v>
      </c>
      <c r="S15" s="3">
        <v>0</v>
      </c>
      <c r="T15" s="3" t="e">
        <f t="shared" si="18"/>
        <v>#DIV/0!</v>
      </c>
    </row>
    <row r="16" spans="1:30" x14ac:dyDescent="0.25">
      <c r="A16" s="3">
        <f t="shared" si="0"/>
        <v>0</v>
      </c>
      <c r="B16" s="1">
        <f t="shared" si="1"/>
        <v>0</v>
      </c>
      <c r="C16" s="4">
        <f t="shared" si="2"/>
        <v>0</v>
      </c>
      <c r="D16" s="3">
        <f t="shared" si="3"/>
        <v>0</v>
      </c>
      <c r="E16" s="3" t="e">
        <f t="shared" si="4"/>
        <v>#DIV/0!</v>
      </c>
      <c r="F16" s="3" t="e">
        <f t="shared" si="5"/>
        <v>#DIV/0!</v>
      </c>
      <c r="G16" s="3">
        <f t="shared" si="6"/>
        <v>0</v>
      </c>
      <c r="H16" s="3">
        <f t="shared" si="7"/>
        <v>0</v>
      </c>
      <c r="I16" s="3">
        <f t="shared" si="8"/>
        <v>0</v>
      </c>
      <c r="M16" s="5">
        <v>0</v>
      </c>
      <c r="N16" s="5">
        <f t="shared" si="14"/>
        <v>0</v>
      </c>
      <c r="O16" s="5">
        <f t="shared" si="15"/>
        <v>0</v>
      </c>
      <c r="P16" s="5">
        <f t="shared" si="16"/>
        <v>0</v>
      </c>
      <c r="Q16" s="5">
        <f t="shared" si="19"/>
        <v>0</v>
      </c>
      <c r="R16" s="4">
        <f t="shared" si="17"/>
        <v>0</v>
      </c>
      <c r="S16" s="3">
        <v>0</v>
      </c>
      <c r="T16" s="3" t="e">
        <f t="shared" si="18"/>
        <v>#DIV/0!</v>
      </c>
    </row>
    <row r="17" spans="1:30" x14ac:dyDescent="0.25">
      <c r="A17" s="3">
        <f t="shared" si="0"/>
        <v>0</v>
      </c>
      <c r="B17" s="1">
        <f t="shared" si="1"/>
        <v>0</v>
      </c>
      <c r="C17" s="4">
        <f t="shared" si="2"/>
        <v>0</v>
      </c>
      <c r="D17" s="3">
        <f t="shared" si="3"/>
        <v>0</v>
      </c>
      <c r="E17" s="3" t="e">
        <f t="shared" si="4"/>
        <v>#DIV/0!</v>
      </c>
      <c r="F17" s="3" t="e">
        <f t="shared" si="5"/>
        <v>#DIV/0!</v>
      </c>
      <c r="G17" s="3">
        <f t="shared" si="6"/>
        <v>0</v>
      </c>
      <c r="H17" s="3">
        <f t="shared" si="7"/>
        <v>0</v>
      </c>
      <c r="I17" s="3">
        <f t="shared" si="8"/>
        <v>0</v>
      </c>
      <c r="M17" s="5">
        <v>0</v>
      </c>
      <c r="N17" s="5">
        <f t="shared" si="14"/>
        <v>0</v>
      </c>
      <c r="O17" s="5">
        <f t="shared" si="15"/>
        <v>0</v>
      </c>
      <c r="P17" s="5">
        <f t="shared" si="16"/>
        <v>0</v>
      </c>
      <c r="Q17" s="5">
        <f t="shared" si="19"/>
        <v>0</v>
      </c>
      <c r="R17" s="4">
        <f t="shared" si="17"/>
        <v>0</v>
      </c>
      <c r="S17" s="3">
        <v>0</v>
      </c>
      <c r="T17" s="3" t="e">
        <f t="shared" si="18"/>
        <v>#DIV/0!</v>
      </c>
    </row>
    <row r="18" spans="1:30" x14ac:dyDescent="0.25">
      <c r="A18" s="3">
        <f t="shared" si="0"/>
        <v>0</v>
      </c>
      <c r="B18" s="1">
        <f t="shared" si="1"/>
        <v>0</v>
      </c>
      <c r="C18" s="4">
        <f t="shared" si="2"/>
        <v>0</v>
      </c>
      <c r="D18" s="3">
        <f t="shared" si="3"/>
        <v>0</v>
      </c>
      <c r="E18" s="3" t="e">
        <f t="shared" si="4"/>
        <v>#DIV/0!</v>
      </c>
      <c r="F18" s="3" t="e">
        <f t="shared" si="5"/>
        <v>#DIV/0!</v>
      </c>
      <c r="G18" s="3">
        <f t="shared" si="6"/>
        <v>0</v>
      </c>
      <c r="H18" s="3">
        <f t="shared" si="7"/>
        <v>0</v>
      </c>
      <c r="I18" s="3">
        <f t="shared" si="8"/>
        <v>0</v>
      </c>
      <c r="M18" s="5">
        <v>0</v>
      </c>
      <c r="N18" s="5">
        <f t="shared" si="14"/>
        <v>0</v>
      </c>
      <c r="O18" s="5">
        <f t="shared" si="15"/>
        <v>0</v>
      </c>
      <c r="P18" s="5">
        <f t="shared" si="16"/>
        <v>0</v>
      </c>
      <c r="Q18" s="5">
        <f t="shared" si="19"/>
        <v>0</v>
      </c>
      <c r="R18" s="4">
        <f t="shared" si="17"/>
        <v>0</v>
      </c>
      <c r="S18" s="3">
        <v>0</v>
      </c>
      <c r="T18" s="3" t="e">
        <f t="shared" si="18"/>
        <v>#DIV/0!</v>
      </c>
    </row>
    <row r="19" spans="1:30" x14ac:dyDescent="0.25">
      <c r="AA19" s="8"/>
    </row>
    <row r="20" spans="1:30" x14ac:dyDescent="0.25">
      <c r="J20" s="3" t="s">
        <v>21</v>
      </c>
      <c r="AD20" s="9"/>
    </row>
    <row r="21" spans="1:30" x14ac:dyDescent="0.25">
      <c r="AD21" s="9"/>
    </row>
    <row r="22" spans="1:30" x14ac:dyDescent="0.25">
      <c r="AD22" s="9"/>
    </row>
    <row r="23" spans="1:30" x14ac:dyDescent="0.25">
      <c r="AD23" s="9"/>
    </row>
    <row r="24" spans="1:30" x14ac:dyDescent="0.25">
      <c r="K24" s="11" t="s">
        <v>35</v>
      </c>
      <c r="L24" s="11" t="s">
        <v>34</v>
      </c>
      <c r="AD24" s="9"/>
    </row>
    <row r="25" spans="1:30" x14ac:dyDescent="0.25">
      <c r="J25" s="11"/>
      <c r="K25" s="11" t="s">
        <v>32</v>
      </c>
      <c r="L25" s="11" t="s">
        <v>33</v>
      </c>
    </row>
    <row r="26" spans="1:30" x14ac:dyDescent="0.25">
      <c r="J26" s="3" t="s">
        <v>17</v>
      </c>
      <c r="K26" s="12">
        <v>104</v>
      </c>
      <c r="L26" s="12">
        <v>104</v>
      </c>
    </row>
    <row r="27" spans="1:30" x14ac:dyDescent="0.25">
      <c r="J27" s="3" t="s">
        <v>18</v>
      </c>
      <c r="K27" s="12">
        <v>60000</v>
      </c>
      <c r="L27" s="12">
        <f>K27</f>
        <v>60000</v>
      </c>
    </row>
    <row r="28" spans="1:30" x14ac:dyDescent="0.25">
      <c r="J28" s="11" t="s">
        <v>19</v>
      </c>
      <c r="K28" s="13">
        <f>K27*K26</f>
        <v>6240000</v>
      </c>
      <c r="L28" s="13">
        <f>L27*L26</f>
        <v>6240000</v>
      </c>
    </row>
    <row r="29" spans="1:30" x14ac:dyDescent="0.25">
      <c r="J29" s="11" t="s">
        <v>30</v>
      </c>
      <c r="K29" s="13">
        <f>K28*98%</f>
        <v>6115200</v>
      </c>
      <c r="L29" s="13">
        <f>L28*98%</f>
        <v>6115200</v>
      </c>
    </row>
    <row r="30" spans="1:30" x14ac:dyDescent="0.25">
      <c r="J30" s="11" t="s">
        <v>31</v>
      </c>
      <c r="K30" s="13">
        <f>K28*80%</f>
        <v>4992000</v>
      </c>
      <c r="L30" s="13">
        <f>L28*80%</f>
        <v>4992000</v>
      </c>
    </row>
    <row r="31" spans="1:30" x14ac:dyDescent="0.25">
      <c r="K31" s="12"/>
      <c r="L31" s="12"/>
    </row>
    <row r="32" spans="1:30" x14ac:dyDescent="0.25">
      <c r="K32" s="12"/>
      <c r="L32" s="12"/>
    </row>
    <row r="33" spans="10:12" x14ac:dyDescent="0.25">
      <c r="K33" s="12"/>
      <c r="L33" s="12"/>
    </row>
    <row r="36" spans="10:12" x14ac:dyDescent="0.25">
      <c r="K36" s="3" t="s">
        <v>23</v>
      </c>
    </row>
    <row r="37" spans="10:12" x14ac:dyDescent="0.25">
      <c r="K37" s="3" t="s">
        <v>20</v>
      </c>
      <c r="L37" s="3" t="s">
        <v>22</v>
      </c>
    </row>
    <row r="38" spans="10:12" x14ac:dyDescent="0.25">
      <c r="J38" s="3" t="s">
        <v>24</v>
      </c>
      <c r="K38" s="12">
        <v>6011500</v>
      </c>
      <c r="L38" s="12">
        <v>6011500</v>
      </c>
    </row>
    <row r="39" spans="10:12" x14ac:dyDescent="0.25">
      <c r="J39" s="3" t="s">
        <v>25</v>
      </c>
      <c r="K39" s="12">
        <v>360700</v>
      </c>
      <c r="L39" s="12">
        <v>360700</v>
      </c>
    </row>
    <row r="40" spans="10:12" x14ac:dyDescent="0.25">
      <c r="J40" s="3" t="s">
        <v>26</v>
      </c>
      <c r="K40" s="12">
        <v>30000</v>
      </c>
      <c r="L40" s="12">
        <v>30000</v>
      </c>
    </row>
    <row r="41" spans="10:12" x14ac:dyDescent="0.25">
      <c r="K41" s="12">
        <f>SUM(K38:K40)</f>
        <v>6402200</v>
      </c>
      <c r="L41" s="12">
        <f>SUM(L38:L40)</f>
        <v>6402200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1E962-AE8B-491E-B3D3-0F6A3803F22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2ED7C-FDE4-443C-B68F-F631C14FD92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8EBA8-49EC-4A50-9927-8F88492B67F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80DF0-1B5F-406D-9231-522DC042E46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2025-01-31T10:27:31Z</dcterms:modified>
</cp:coreProperties>
</file>