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1" i="16" l="1"/>
  <c r="T17" i="14"/>
  <c r="W44" i="4" l="1"/>
  <c r="W43" i="4"/>
  <c r="X6" i="18" l="1"/>
  <c r="O12" i="17"/>
  <c r="P7" i="16"/>
  <c r="O8" i="15"/>
  <c r="S12" i="14"/>
  <c r="S11" i="13"/>
  <c r="W34" i="4"/>
  <c r="G29" i="4"/>
  <c r="C3" i="4" l="1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J8" i="4"/>
  <c r="I8" i="4"/>
  <c r="E8" i="4"/>
  <c r="H8" i="4" s="1"/>
  <c r="A8" i="4"/>
  <c r="Q7" i="4"/>
  <c r="B7" i="4" s="1"/>
  <c r="C7" i="4" s="1"/>
  <c r="D7" i="4" s="1"/>
  <c r="J7" i="4"/>
  <c r="I7" i="4"/>
  <c r="E7" i="4"/>
  <c r="A7" i="4"/>
  <c r="Q6" i="4"/>
  <c r="B6" i="4" s="1"/>
  <c r="C6" i="4" s="1"/>
  <c r="D6" i="4" s="1"/>
  <c r="J6" i="4"/>
  <c r="I6" i="4"/>
  <c r="E6" i="4"/>
  <c r="H6" i="4" s="1"/>
  <c r="A6" i="4"/>
  <c r="Q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H4" i="4" s="1"/>
  <c r="A4" i="4"/>
  <c r="Q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D3" i="4" l="1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S38" i="4" l="1"/>
  <c r="W48" i="4" l="1"/>
</calcChain>
</file>

<file path=xl/sharedStrings.xml><?xml version="1.0" encoding="utf-8"?>
<sst xmlns="http://schemas.openxmlformats.org/spreadsheetml/2006/main" count="49" uniqueCount="42">
  <si>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</si>
  <si>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</si>
  <si>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</si>
  <si>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</si>
  <si>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</si>
  <si>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</si>
  <si>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</si>
  <si>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</si>
  <si>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</si>
  <si>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</si>
  <si>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</si>
  <si>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</si>
  <si>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</si>
  <si>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</si>
  <si>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</si>
  <si>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</si>
  <si>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</si>
  <si>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</si>
  <si>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</si>
  <si>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</si>
  <si>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</si>
  <si>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</si>
  <si>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</si>
  <si>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</si>
  <si>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</si>
  <si>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</si>
  <si>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</si>
  <si>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</si>
  <si>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</si>
  <si>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</si>
  <si>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</si>
  <si>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</si>
  <si>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</si>
  <si>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</si>
  <si>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</si>
  <si>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</si>
  <si>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</si>
  <si>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</si>
  <si>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As per part OC</t>
  </si>
  <si>
    <t>Bank of India ( Bangli Naka Branch ) - Shri. Santosh Kashinath Iswalkar</t>
  </si>
  <si>
    <t>Agree BUA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</si>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</sst>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00439]0.#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165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14</xdr:col>
      <xdr:colOff>162798</xdr:colOff>
      <xdr:row>27</xdr:row>
      <xdr:rowOff>162639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6258798" cy="5115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7</xdr:row>
      <xdr:rowOff>142875</xdr:rowOff>
    </xdr:from>
    <xdr:to>
      <xdr:col>15</xdr:col>
      <xdr:colOff>77052</xdr:colOff>
      <xdr:row>34</xdr:row>
      <xdr:rowOff>143593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1476375"/>
          <a:ext cx="6106377" cy="51442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11</xdr:col>
      <xdr:colOff>38956</xdr:colOff>
      <xdr:row>29</xdr:row>
      <xdr:rowOff>718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134956" cy="51442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851</xdr:colOff>
      <xdr:row>29</xdr:row>
      <xdr:rowOff>134067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096851" cy="5134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11</xdr:col>
      <xdr:colOff>19904</xdr:colOff>
      <xdr:row>35</xdr:row>
      <xdr:rowOff>29297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524000"/>
          <a:ext cx="6115904" cy="51727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48482</xdr:colOff>
      <xdr:row>28</xdr:row>
      <xdr:rowOff>38823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6144482" cy="51823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18</xdr:col>
      <xdr:colOff>582212</xdr:colOff>
      <xdr:row>29</xdr:row>
      <xdr:rowOff>86508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8507012" cy="561100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429791</xdr:colOff>
      <xdr:row>31</xdr:row>
      <xdr:rowOff>10324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354591" cy="572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7" zoomScaleNormal="100" workbookViewId="0">
      <selection activeCell="O26" sqref="O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233.33333333333334</v>
      </c>
      <c r="C3" s="4">
        <f>B3*1.2</f>
        <v>280</v>
      </c>
      <c r="D3" s="4">
        <f t="shared" ref="D3:D9" si="2">C3*1.2</f>
        <v>336</v>
      </c>
      <c r="E3" s="5">
        <f t="shared" ref="E3:E9" si="3">R3</f>
        <v>4750000</v>
      </c>
      <c r="F3" s="9">
        <f t="shared" ref="F3:F9" si="4">ROUND((E3/B3),0)</f>
        <v>20357</v>
      </c>
      <c r="G3" s="9">
        <f t="shared" ref="G3:G9" si="5">ROUND((E3/C3),0)</f>
        <v>16964</v>
      </c>
      <c r="H3" s="9">
        <f t="shared" ref="H3:H9" si="6">ROUND((E3/D3),0)</f>
        <v>14137</v>
      </c>
      <c r="I3" s="4" t="e">
        <f>#REF!</f>
        <v>#REF!</v>
      </c>
      <c r="J3" s="4">
        <f t="shared" ref="J3:J9" si="7">S3</f>
        <v>0</v>
      </c>
      <c r="O3">
        <v>0</v>
      </c>
      <c r="P3">
        <v>280</v>
      </c>
      <c r="Q3">
        <f t="shared" ref="Q3:Q9" si="8">P3/1.2</f>
        <v>233.33333333333334</v>
      </c>
      <c r="R3" s="2">
        <v>4750000</v>
      </c>
    </row>
    <row r="4" spans="1:20" s="47" customFormat="1" x14ac:dyDescent="0.25">
      <c r="A4" s="45">
        <f t="shared" si="0"/>
        <v>0</v>
      </c>
      <c r="B4" s="45">
        <f t="shared" si="1"/>
        <v>376.66666666666669</v>
      </c>
      <c r="C4" s="45">
        <f t="shared" ref="C4:C9" si="9">B4*1.2</f>
        <v>452</v>
      </c>
      <c r="D4" s="45">
        <f t="shared" si="2"/>
        <v>542.4</v>
      </c>
      <c r="E4" s="46">
        <f t="shared" si="3"/>
        <v>4800000</v>
      </c>
      <c r="F4" s="45">
        <f t="shared" si="4"/>
        <v>12743</v>
      </c>
      <c r="G4" s="45">
        <f t="shared" si="5"/>
        <v>10619</v>
      </c>
      <c r="H4" s="45">
        <f t="shared" si="6"/>
        <v>8850</v>
      </c>
      <c r="I4" s="45" t="e">
        <f>#REF!</f>
        <v>#REF!</v>
      </c>
      <c r="J4" s="45">
        <f t="shared" si="7"/>
        <v>0</v>
      </c>
      <c r="O4" s="47">
        <v>0</v>
      </c>
      <c r="P4" s="47">
        <v>452</v>
      </c>
      <c r="Q4" s="47">
        <f t="shared" si="8"/>
        <v>376.66666666666669</v>
      </c>
      <c r="R4" s="48">
        <v>4800000</v>
      </c>
    </row>
    <row r="5" spans="1:20" x14ac:dyDescent="0.25">
      <c r="A5" s="4">
        <f t="shared" si="0"/>
        <v>0</v>
      </c>
      <c r="B5" s="4">
        <f t="shared" si="1"/>
        <v>816.66666666666674</v>
      </c>
      <c r="C5" s="4">
        <f t="shared" si="9"/>
        <v>980</v>
      </c>
      <c r="D5" s="4">
        <f t="shared" si="2"/>
        <v>1176</v>
      </c>
      <c r="E5" s="5">
        <f t="shared" si="3"/>
        <v>8100000</v>
      </c>
      <c r="F5" s="9">
        <f t="shared" si="4"/>
        <v>9918</v>
      </c>
      <c r="G5" s="9">
        <f t="shared" si="5"/>
        <v>8265</v>
      </c>
      <c r="H5" s="9">
        <f t="shared" si="6"/>
        <v>6888</v>
      </c>
      <c r="I5" s="4" t="e">
        <f>#REF!</f>
        <v>#REF!</v>
      </c>
      <c r="J5" s="4">
        <f t="shared" si="7"/>
        <v>0</v>
      </c>
      <c r="O5">
        <v>0</v>
      </c>
      <c r="P5">
        <v>980</v>
      </c>
      <c r="Q5">
        <f t="shared" si="8"/>
        <v>816.66666666666674</v>
      </c>
      <c r="R5" s="2">
        <v>8100000</v>
      </c>
    </row>
    <row r="6" spans="1:20" s="47" customFormat="1" x14ac:dyDescent="0.25">
      <c r="A6" s="45">
        <f t="shared" si="0"/>
        <v>0</v>
      </c>
      <c r="B6" s="45">
        <f t="shared" si="1"/>
        <v>376.66666666666669</v>
      </c>
      <c r="C6" s="45">
        <f t="shared" si="9"/>
        <v>452</v>
      </c>
      <c r="D6" s="45">
        <f t="shared" si="2"/>
        <v>542.4</v>
      </c>
      <c r="E6" s="46">
        <f t="shared" si="3"/>
        <v>5273000</v>
      </c>
      <c r="F6" s="45">
        <f t="shared" si="4"/>
        <v>13999</v>
      </c>
      <c r="G6" s="45">
        <f t="shared" si="5"/>
        <v>11666</v>
      </c>
      <c r="H6" s="45">
        <f t="shared" si="6"/>
        <v>9722</v>
      </c>
      <c r="I6" s="45" t="e">
        <f>#REF!</f>
        <v>#REF!</v>
      </c>
      <c r="J6" s="45">
        <f t="shared" si="7"/>
        <v>0</v>
      </c>
      <c r="O6" s="47">
        <v>0</v>
      </c>
      <c r="P6" s="47">
        <v>452</v>
      </c>
      <c r="Q6" s="47">
        <f t="shared" si="8"/>
        <v>376.66666666666669</v>
      </c>
      <c r="R6" s="48">
        <v>5273000</v>
      </c>
    </row>
    <row r="7" spans="1:20" x14ac:dyDescent="0.25">
      <c r="A7" s="4">
        <f t="shared" si="0"/>
        <v>0</v>
      </c>
      <c r="B7" s="4">
        <f t="shared" si="1"/>
        <v>816.66666666666674</v>
      </c>
      <c r="C7" s="4">
        <f t="shared" si="9"/>
        <v>980</v>
      </c>
      <c r="D7" s="4">
        <f t="shared" si="2"/>
        <v>1176</v>
      </c>
      <c r="E7" s="5">
        <f t="shared" si="3"/>
        <v>7500000</v>
      </c>
      <c r="F7" s="9">
        <f t="shared" si="4"/>
        <v>9184</v>
      </c>
      <c r="G7" s="9">
        <f t="shared" si="5"/>
        <v>7653</v>
      </c>
      <c r="H7" s="9">
        <f t="shared" si="6"/>
        <v>6378</v>
      </c>
      <c r="I7" s="4" t="e">
        <f>#REF!</f>
        <v>#REF!</v>
      </c>
      <c r="J7" s="4">
        <f t="shared" si="7"/>
        <v>0</v>
      </c>
      <c r="O7">
        <v>0</v>
      </c>
      <c r="P7">
        <v>980</v>
      </c>
      <c r="Q7">
        <f t="shared" si="8"/>
        <v>816.66666666666674</v>
      </c>
      <c r="R7" s="2">
        <v>7500000</v>
      </c>
    </row>
    <row r="8" spans="1:20" x14ac:dyDescent="0.25">
      <c r="A8" s="4">
        <f t="shared" si="0"/>
        <v>0</v>
      </c>
      <c r="B8" s="4">
        <f t="shared" si="1"/>
        <v>816.66666666666674</v>
      </c>
      <c r="C8" s="4">
        <f t="shared" si="9"/>
        <v>980</v>
      </c>
      <c r="D8" s="4">
        <f t="shared" si="2"/>
        <v>1176</v>
      </c>
      <c r="E8" s="5">
        <f t="shared" si="3"/>
        <v>8500000</v>
      </c>
      <c r="F8" s="9">
        <f t="shared" si="4"/>
        <v>10408</v>
      </c>
      <c r="G8" s="9">
        <f t="shared" si="5"/>
        <v>8673</v>
      </c>
      <c r="H8" s="9">
        <f t="shared" si="6"/>
        <v>7228</v>
      </c>
      <c r="I8" s="4" t="e">
        <f>#REF!</f>
        <v>#REF!</v>
      </c>
      <c r="J8" s="4">
        <f t="shared" si="7"/>
        <v>0</v>
      </c>
      <c r="O8">
        <v>0</v>
      </c>
      <c r="P8">
        <v>980</v>
      </c>
      <c r="Q8">
        <f t="shared" si="8"/>
        <v>816.66666666666674</v>
      </c>
      <c r="R8" s="2">
        <v>8500000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ref="P9" si="10">O9/1.2</f>
        <v>0</v>
      </c>
      <c r="Q9">
        <f t="shared" si="8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5" si="32">N16</f>
        <v>0</v>
      </c>
      <c r="B16" s="4">
        <f t="shared" ref="B16:B25" si="33">Q16</f>
        <v>883.33333333333337</v>
      </c>
      <c r="C16" s="4">
        <f t="shared" ref="C16:C25" si="34">B16*1.2</f>
        <v>1060</v>
      </c>
      <c r="D16" s="4">
        <f t="shared" ref="D16:D25" si="35">C16*1.2</f>
        <v>1272</v>
      </c>
      <c r="E16" s="5">
        <f t="shared" ref="E16:E25" si="36">R16</f>
        <v>8500000</v>
      </c>
      <c r="F16" s="9">
        <f t="shared" ref="F16:F25" si="37">ROUND((E16/B16),0)</f>
        <v>9623</v>
      </c>
      <c r="G16" s="9">
        <f t="shared" ref="G16:G25" si="38">ROUND((E16/C16),0)</f>
        <v>8019</v>
      </c>
      <c r="H16" s="9">
        <f t="shared" ref="H16:H25" si="39">ROUND((E16/D16),0)</f>
        <v>6682</v>
      </c>
      <c r="I16" s="4" t="e">
        <f>#REF!</f>
        <v>#REF!</v>
      </c>
      <c r="J16" s="4">
        <f t="shared" ref="J16:J25" si="40">S16</f>
        <v>0</v>
      </c>
      <c r="O16">
        <v>0</v>
      </c>
      <c r="P16">
        <v>1060</v>
      </c>
      <c r="Q16">
        <f t="shared" ref="P16:Q25" si="41">P16/1.2</f>
        <v>883.33333333333337</v>
      </c>
      <c r="R16" s="2">
        <v>8500000</v>
      </c>
    </row>
    <row r="17" spans="1:25" s="47" customFormat="1" x14ac:dyDescent="0.25">
      <c r="A17" s="45">
        <f t="shared" si="32"/>
        <v>0</v>
      </c>
      <c r="B17" s="45">
        <f t="shared" si="33"/>
        <v>650</v>
      </c>
      <c r="C17" s="45">
        <f t="shared" si="34"/>
        <v>780</v>
      </c>
      <c r="D17" s="45">
        <f t="shared" si="35"/>
        <v>936</v>
      </c>
      <c r="E17" s="46">
        <f t="shared" si="36"/>
        <v>9400000</v>
      </c>
      <c r="F17" s="45">
        <f t="shared" si="37"/>
        <v>14462</v>
      </c>
      <c r="G17" s="45">
        <f t="shared" si="38"/>
        <v>12051</v>
      </c>
      <c r="H17" s="45">
        <f t="shared" si="39"/>
        <v>10043</v>
      </c>
      <c r="I17" s="45" t="e">
        <f>#REF!</f>
        <v>#REF!</v>
      </c>
      <c r="J17" s="45">
        <f t="shared" si="40"/>
        <v>0</v>
      </c>
      <c r="O17" s="47">
        <v>0</v>
      </c>
      <c r="P17" s="47">
        <f t="shared" si="41"/>
        <v>0</v>
      </c>
      <c r="Q17" s="47">
        <v>650</v>
      </c>
      <c r="R17" s="48">
        <v>9400000</v>
      </c>
    </row>
    <row r="18" spans="1:25" s="47" customFormat="1" x14ac:dyDescent="0.25">
      <c r="A18" s="45">
        <f t="shared" si="32"/>
        <v>0</v>
      </c>
      <c r="B18" s="45">
        <f t="shared" si="33"/>
        <v>710</v>
      </c>
      <c r="C18" s="45">
        <f t="shared" si="34"/>
        <v>852</v>
      </c>
      <c r="D18" s="45">
        <f t="shared" si="35"/>
        <v>1022.4</v>
      </c>
      <c r="E18" s="46">
        <f t="shared" si="36"/>
        <v>10700000</v>
      </c>
      <c r="F18" s="45">
        <f t="shared" si="37"/>
        <v>15070</v>
      </c>
      <c r="G18" s="45">
        <f t="shared" si="38"/>
        <v>12559</v>
      </c>
      <c r="H18" s="45">
        <f t="shared" si="39"/>
        <v>10466</v>
      </c>
      <c r="I18" s="45" t="e">
        <f>#REF!</f>
        <v>#REF!</v>
      </c>
      <c r="J18" s="45">
        <f t="shared" si="40"/>
        <v>0</v>
      </c>
      <c r="O18" s="47">
        <v>0</v>
      </c>
      <c r="P18" s="47">
        <f t="shared" si="41"/>
        <v>0</v>
      </c>
      <c r="Q18" s="47">
        <v>710</v>
      </c>
      <c r="R18" s="48">
        <v>10700000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12000</v>
      </c>
      <c r="X26" s="20" t="s">
        <v>41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9500</v>
      </c>
      <c r="X28" s="22"/>
    </row>
    <row r="29" spans="1:25" ht="15.75" x14ac:dyDescent="0.25">
      <c r="E29" t="s">
        <v>40</v>
      </c>
      <c r="F29" s="7">
        <v>40.89</v>
      </c>
      <c r="G29" s="6">
        <f>F29*10.764</f>
        <v>440.13995999999997</v>
      </c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16</v>
      </c>
      <c r="X30" s="25">
        <v>2025</v>
      </c>
    </row>
    <row r="31" spans="1:25" ht="15.75" x14ac:dyDescent="0.25">
      <c r="S31" s="10"/>
      <c r="T31" s="10"/>
      <c r="U31" s="17" t="s">
        <v>18</v>
      </c>
      <c r="V31" s="23"/>
      <c r="W31" s="24">
        <f>W32-W30</f>
        <v>44</v>
      </c>
      <c r="X31" s="31">
        <v>2009</v>
      </c>
      <c r="Y31" t="s">
        <v>38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3" t="s">
        <v>39</v>
      </c>
      <c r="Q33" s="43"/>
      <c r="R33" s="43"/>
      <c r="S33" s="43"/>
      <c r="T33" s="44"/>
      <c r="U33" s="21" t="s">
        <v>20</v>
      </c>
      <c r="V33" s="23"/>
      <c r="W33" s="24">
        <f>90*W30/W32</f>
        <v>24</v>
      </c>
      <c r="X33" s="24"/>
    </row>
    <row r="34" spans="15:24" ht="15.75" x14ac:dyDescent="0.25">
      <c r="U34" s="17"/>
      <c r="V34" s="26"/>
      <c r="W34" s="27">
        <f>W33%</f>
        <v>0.24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600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1900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9500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11400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32</v>
      </c>
      <c r="V41" s="30"/>
      <c r="W41" s="25">
        <v>440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5016000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W42*0.85</f>
        <v>4263600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W42*0.7</f>
        <v>3511200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1100000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10450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9:S44"/>
  <sheetViews>
    <sheetView topLeftCell="D1" zoomScaleNormal="100" workbookViewId="0">
      <selection activeCell="S12" sqref="S12"/>
    </sheetView>
  </sheetViews>
  <sheetFormatPr defaultRowHeight="15" x14ac:dyDescent="0.25"/>
  <sheetData>
    <row r="9" spans="17:19" x14ac:dyDescent="0.25">
      <c r="Q9" s="41"/>
    </row>
    <row r="11" spans="17:19" x14ac:dyDescent="0.25">
      <c r="R11">
        <v>26.02</v>
      </c>
      <c r="S11">
        <f>R11*10.764</f>
        <v>280.07927999999998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2:T17"/>
  <sheetViews>
    <sheetView topLeftCell="D12" workbookViewId="0">
      <selection activeCell="T14" sqref="T14:T17"/>
    </sheetView>
  </sheetViews>
  <sheetFormatPr defaultRowHeight="15" x14ac:dyDescent="0.25"/>
  <cols>
    <col min="20" max="20" width="28" customWidth="1"/>
  </cols>
  <sheetData>
    <row r="12" spans="18:20" x14ac:dyDescent="0.25">
      <c r="R12">
        <v>42</v>
      </c>
      <c r="S12">
        <f>R12*10.764</f>
        <v>452.08799999999997</v>
      </c>
    </row>
    <row r="14" spans="18:20" x14ac:dyDescent="0.25">
      <c r="T14">
        <v>4500000</v>
      </c>
    </row>
    <row r="15" spans="18:20" x14ac:dyDescent="0.25">
      <c r="T15">
        <v>270000</v>
      </c>
    </row>
    <row r="16" spans="18:20" x14ac:dyDescent="0.25">
      <c r="T16">
        <v>30000</v>
      </c>
    </row>
    <row r="17" spans="20:20" x14ac:dyDescent="0.25">
      <c r="T17">
        <f>SUM(T14:T16)</f>
        <v>4800000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"/>
  <sheetViews>
    <sheetView zoomScaleNormal="100" workbookViewId="0">
      <selection activeCell="O9" sqref="O9"/>
    </sheetView>
  </sheetViews>
  <sheetFormatPr defaultRowHeight="15" x14ac:dyDescent="0.25"/>
  <sheetData>
    <row r="2" spans="1:15" x14ac:dyDescent="0.25">
      <c r="A2" s="6"/>
    </row>
    <row r="8" spans="1:15" x14ac:dyDescent="0.25">
      <c r="N8">
        <v>91.07</v>
      </c>
      <c r="O8">
        <f>N8*10.764</f>
        <v>980.27747999999985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7:Q19"/>
  <sheetViews>
    <sheetView topLeftCell="A7" zoomScaleNormal="100" workbookViewId="0">
      <selection activeCell="B31" sqref="B31"/>
    </sheetView>
  </sheetViews>
  <sheetFormatPr defaultRowHeight="15" x14ac:dyDescent="0.25"/>
  <cols>
    <col min="17" max="17" width="12.7109375" customWidth="1"/>
  </cols>
  <sheetData>
    <row r="7" spans="15:17" x14ac:dyDescent="0.25">
      <c r="O7">
        <v>42</v>
      </c>
      <c r="P7">
        <f>O7*10.764</f>
        <v>452.08799999999997</v>
      </c>
    </row>
    <row r="8" spans="15:17" x14ac:dyDescent="0.25">
      <c r="Q8">
        <v>4900000</v>
      </c>
    </row>
    <row r="9" spans="15:17" x14ac:dyDescent="0.25">
      <c r="Q9">
        <v>343000</v>
      </c>
    </row>
    <row r="10" spans="15:17" x14ac:dyDescent="0.25">
      <c r="Q10">
        <v>30000</v>
      </c>
    </row>
    <row r="11" spans="15:17" x14ac:dyDescent="0.25">
      <c r="Q11">
        <f>SUM(Q8:Q10)</f>
        <v>5273000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2:O12"/>
  <sheetViews>
    <sheetView topLeftCell="A7" zoomScaleNormal="100" workbookViewId="0">
      <selection activeCell="A30" sqref="A30"/>
    </sheetView>
  </sheetViews>
  <sheetFormatPr defaultRowHeight="15" x14ac:dyDescent="0.25"/>
  <sheetData>
    <row r="12" spans="14:15" x14ac:dyDescent="0.25">
      <c r="N12">
        <v>91.07</v>
      </c>
      <c r="O12">
        <f>N12*10.764</f>
        <v>980.27747999999985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W6:X6"/>
  <sheetViews>
    <sheetView topLeftCell="I1" zoomScaleNormal="100" workbookViewId="0">
      <selection activeCell="X7" sqref="X7"/>
    </sheetView>
  </sheetViews>
  <sheetFormatPr defaultRowHeight="15" x14ac:dyDescent="0.25"/>
  <sheetData>
    <row r="6" spans="23:24" x14ac:dyDescent="0.25">
      <c r="W6">
        <v>91.07</v>
      </c>
      <c r="X6">
        <f>W6*10.764</f>
        <v>980.27747999999985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F1" sqref="F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2025-02-03T06:09:31Z</dcterms:modified>
</cp:coreProperties>
</file>