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Chembur\Mari Muthu Subbaiah Pillai\"/>
    </mc:Choice>
  </mc:AlternateContent>
  <xr:revisionPtr revIDLastSave="0" documentId="13_ncr:1_{18B7036B-7DD9-4EAA-BA66-7A3201542C8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9" i="4" l="1"/>
  <c r="R5" i="4"/>
  <c r="O18" i="4" l="1"/>
  <c r="S22" i="4"/>
  <c r="S23" i="4"/>
  <c r="S24" i="4"/>
  <c r="S25" i="4"/>
  <c r="S26" i="4" s="1"/>
  <c r="S21" i="4"/>
  <c r="J20" i="4" l="1"/>
  <c r="Q5" i="4"/>
  <c r="J28" i="4"/>
  <c r="N18" i="4"/>
  <c r="P8" i="4" l="1"/>
  <c r="P7" i="4"/>
  <c r="P6" i="4"/>
  <c r="P5" i="4"/>
  <c r="P4" i="4"/>
  <c r="P3" i="4"/>
  <c r="P2" i="4"/>
  <c r="Q12" i="4" l="1"/>
  <c r="P12" i="4"/>
  <c r="P11" i="4"/>
  <c r="Q11" i="4" s="1"/>
  <c r="Q10" i="4"/>
  <c r="P10" i="4"/>
  <c r="P9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<sst xmlns="http://schemas.openxmlformats.org/spreadsheetml/2006/main" count="32" uniqueCount="29">
  <si>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</si>
  <si>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</si>
  <si>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</si>
  <si>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</si>
  <si>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</si>
  <si>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</si>
  <si>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</si>
  <si>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</si>
  <si>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</si>
  <si>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</si>
  <si>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</si>
  <si>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</si>
  <si>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</si>
  <si>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</si>
  <si>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rate</t>
  </si>
  <si>
    <t>fmv</t>
  </si>
  <si>
    <t>agreement - 25.04.2013</t>
  </si>
  <si>
    <t>av</t>
  </si>
  <si>
    <t>sd</t>
  </si>
  <si>
    <t>rd</t>
  </si>
  <si>
    <t>oc - 2006</t>
  </si>
  <si>
    <t>Flat No. 201, 2nd Floor, Wing - A, Laxman Arcade, Vivekanand CHSL, P K kunte Nagar , 90 Feet Road, Village - Dharavi</t>
  </si>
  <si>
    <t>16.11.24</t>
  </si>
  <si>
    <t>24.06.24</t>
  </si>
  <si>
    <t>14.06.24</t>
  </si>
  <si>
    <t>24.04.24</t>
  </si>
  <si>
    <t>12.12.23</t>
  </si>
  <si>
    <t>ls  - 57 lakhs</t>
  </si>
  <si>
    <t>mca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</si>
</sst>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0" fillId="0" borderId="0" xfId="0" applyFont="1" applyAlignment="1">
      <alignment horizontal="right"/>
    </xf>
    <xf numFmtId="0" fontId="0" fillId="2" borderId="0" xfId="0" applyFont="1" applyFill="1" applyAlignment="1">
      <alignment horizontal="right"/>
    </xf>
    <xf numFmtId="0" fontId="0" fillId="2" borderId="0" xfId="0" applyFont="1" applyFill="1" applyAlignment="1">
      <alignment horizontal="right" vertical="center"/>
    </xf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47</xdr:row>
      <xdr:rowOff>163133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955185-045C-4CD8-BCD8-1CC9E27836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865943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429876</xdr:colOff>
      <xdr:row>51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6E76D0-BF1D-4564-91CB-B36F3E918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64276" cy="8649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401297</xdr:colOff>
      <xdr:row>46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CAF927-D939-4A1E-B5B7-601F4A449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35697" cy="865943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51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C6A1CD-19D1-4928-884C-CDF0AD9301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2678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12</xdr:col>
      <xdr:colOff>238125</xdr:colOff>
      <xdr:row>50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03F34A0-F728-4214-99BF-718D98AF27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7553325" cy="83534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18</xdr:col>
      <xdr:colOff>238125</xdr:colOff>
      <xdr:row>43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4746D8-294F-47E3-A9C8-4DD7A9E426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7553325" cy="83534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14</xdr:col>
      <xdr:colOff>238125</xdr:colOff>
      <xdr:row>48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10E5E0-69B5-425B-BE56-78CFCB7A75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0"/>
          <a:ext cx="7553325" cy="92392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46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CCC96F-9232-4D1B-B484-6CB000952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8753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Q21" sqref="Q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180</v>
      </c>
      <c r="C2" s="4">
        <f>B2*1.2</f>
        <v>216</v>
      </c>
      <c r="D2" s="4">
        <f t="shared" ref="D2:D13" si="2">C2*1.2</f>
        <v>259.2</v>
      </c>
      <c r="E2" s="18">
        <f t="shared" ref="E2:E13" si="3">R2</f>
        <v>1900000</v>
      </c>
      <c r="F2" s="10">
        <f t="shared" ref="F2:F13" si="4">ROUND((E2/B2),0)</f>
        <v>10556</v>
      </c>
      <c r="G2" s="10">
        <f t="shared" ref="G2:G13" si="5">ROUND((E2/C2),0)</f>
        <v>8796</v>
      </c>
      <c r="H2" s="10">
        <f t="shared" ref="H2:H13" si="6">ROUND((E2/D2),0)</f>
        <v>7330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8" si="8">O2/1.2</f>
        <v>0</v>
      </c>
      <c r="Q2">
        <v>180</v>
      </c>
      <c r="R2" s="2">
        <v>1900000</v>
      </c>
      <c r="S2" s="8"/>
      <c r="T2" s="8"/>
    </row>
    <row r="3" spans="1:20" x14ac:dyDescent="0.25">
      <c r="A3" s="4">
        <f t="shared" si="0"/>
        <v>0</v>
      </c>
      <c r="B3" s="4">
        <f t="shared" si="1"/>
        <v>275</v>
      </c>
      <c r="C3" s="4">
        <f t="shared" ref="C3:C15" si="9">B3*1.2</f>
        <v>330</v>
      </c>
      <c r="D3" s="4">
        <f t="shared" si="2"/>
        <v>396</v>
      </c>
      <c r="E3" s="18">
        <f t="shared" si="3"/>
        <v>7500000</v>
      </c>
      <c r="F3" s="14">
        <f t="shared" si="4"/>
        <v>27273</v>
      </c>
      <c r="G3" s="10">
        <f t="shared" si="5"/>
        <v>22727</v>
      </c>
      <c r="H3" s="10">
        <f t="shared" si="6"/>
        <v>18939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275</v>
      </c>
      <c r="R3" s="2">
        <v>7500000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230</v>
      </c>
      <c r="C4" s="4">
        <f t="shared" si="9"/>
        <v>276</v>
      </c>
      <c r="D4" s="4">
        <f t="shared" si="2"/>
        <v>331.2</v>
      </c>
      <c r="E4" s="18">
        <f t="shared" si="3"/>
        <v>5500000</v>
      </c>
      <c r="F4" s="14">
        <f t="shared" si="4"/>
        <v>23913</v>
      </c>
      <c r="G4" s="10">
        <f t="shared" si="5"/>
        <v>19928</v>
      </c>
      <c r="H4" s="10">
        <f t="shared" si="6"/>
        <v>16606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230</v>
      </c>
      <c r="R4" s="2">
        <v>5500000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269.09999999999997</v>
      </c>
      <c r="C5" s="4">
        <f t="shared" si="9"/>
        <v>322.91999999999996</v>
      </c>
      <c r="D5" s="4">
        <f t="shared" si="2"/>
        <v>387.50399999999996</v>
      </c>
      <c r="E5" s="18">
        <f t="shared" si="3"/>
        <v>4860000</v>
      </c>
      <c r="F5" s="10">
        <f t="shared" si="4"/>
        <v>18060</v>
      </c>
      <c r="G5" s="10">
        <f t="shared" si="5"/>
        <v>15050</v>
      </c>
      <c r="H5" s="10">
        <f t="shared" si="6"/>
        <v>12542</v>
      </c>
      <c r="I5" s="4" t="e">
        <f>#REF!</f>
        <v>#REF!</v>
      </c>
      <c r="J5" s="4" t="str">
        <f t="shared" si="7"/>
        <v>16.11.24</v>
      </c>
      <c r="O5">
        <v>0</v>
      </c>
      <c r="P5">
        <f t="shared" si="8"/>
        <v>0</v>
      </c>
      <c r="Q5">
        <f>25*10.764</f>
        <v>269.09999999999997</v>
      </c>
      <c r="R5" s="2">
        <f>4600000+230000+30000</f>
        <v>4860000</v>
      </c>
      <c r="S5" s="8" t="s">
        <v>22</v>
      </c>
      <c r="T5" s="8"/>
    </row>
    <row r="6" spans="1:20" x14ac:dyDescent="0.25">
      <c r="A6" s="4">
        <f t="shared" si="0"/>
        <v>0</v>
      </c>
      <c r="B6" s="4">
        <f t="shared" si="1"/>
        <v>225</v>
      </c>
      <c r="C6" s="4">
        <f t="shared" si="9"/>
        <v>270</v>
      </c>
      <c r="D6" s="4">
        <f t="shared" si="2"/>
        <v>324</v>
      </c>
      <c r="E6" s="18">
        <f t="shared" si="3"/>
        <v>4500000</v>
      </c>
      <c r="F6" s="14">
        <f t="shared" si="4"/>
        <v>20000</v>
      </c>
      <c r="G6" s="10">
        <f t="shared" si="5"/>
        <v>16667</v>
      </c>
      <c r="H6" s="10">
        <f t="shared" si="6"/>
        <v>13889</v>
      </c>
      <c r="I6" s="4" t="e">
        <f>#REF!</f>
        <v>#REF!</v>
      </c>
      <c r="J6" s="4" t="str">
        <f t="shared" si="7"/>
        <v>24.06.24</v>
      </c>
      <c r="O6">
        <v>0</v>
      </c>
      <c r="P6">
        <f t="shared" si="8"/>
        <v>0</v>
      </c>
      <c r="Q6">
        <v>225</v>
      </c>
      <c r="R6" s="2">
        <v>4500000</v>
      </c>
      <c r="S6" s="8" t="s">
        <v>23</v>
      </c>
      <c r="T6" s="8"/>
    </row>
    <row r="7" spans="1:20" x14ac:dyDescent="0.25">
      <c r="A7" s="4">
        <f t="shared" si="0"/>
        <v>0</v>
      </c>
      <c r="B7" s="4">
        <f t="shared" si="1"/>
        <v>225</v>
      </c>
      <c r="C7" s="4">
        <f t="shared" si="9"/>
        <v>270</v>
      </c>
      <c r="D7" s="4">
        <f t="shared" si="2"/>
        <v>324</v>
      </c>
      <c r="E7" s="18">
        <f t="shared" si="3"/>
        <v>3300000</v>
      </c>
      <c r="F7" s="10">
        <f t="shared" si="4"/>
        <v>14667</v>
      </c>
      <c r="G7" s="10">
        <f t="shared" si="5"/>
        <v>12222</v>
      </c>
      <c r="H7" s="10">
        <f t="shared" si="6"/>
        <v>10185</v>
      </c>
      <c r="I7" s="4" t="e">
        <f>#REF!</f>
        <v>#REF!</v>
      </c>
      <c r="J7" s="4" t="str">
        <f t="shared" si="7"/>
        <v>14.06.24</v>
      </c>
      <c r="O7">
        <v>0</v>
      </c>
      <c r="P7">
        <f t="shared" si="8"/>
        <v>0</v>
      </c>
      <c r="Q7">
        <v>225</v>
      </c>
      <c r="R7" s="2">
        <v>3300000</v>
      </c>
      <c r="S7" s="8" t="s">
        <v>24</v>
      </c>
      <c r="T7" s="8"/>
    </row>
    <row r="8" spans="1:20" x14ac:dyDescent="0.25">
      <c r="A8" s="4">
        <f t="shared" si="0"/>
        <v>0</v>
      </c>
      <c r="B8" s="4">
        <f t="shared" si="1"/>
        <v>225</v>
      </c>
      <c r="C8" s="4">
        <f t="shared" si="9"/>
        <v>270</v>
      </c>
      <c r="D8" s="4">
        <f t="shared" si="2"/>
        <v>324</v>
      </c>
      <c r="E8" s="18">
        <f t="shared" si="3"/>
        <v>3800000</v>
      </c>
      <c r="F8" s="10">
        <f t="shared" si="4"/>
        <v>16889</v>
      </c>
      <c r="G8" s="10">
        <f t="shared" si="5"/>
        <v>14074</v>
      </c>
      <c r="H8" s="10">
        <f t="shared" si="6"/>
        <v>11728</v>
      </c>
      <c r="I8" s="4" t="e">
        <f>#REF!</f>
        <v>#REF!</v>
      </c>
      <c r="J8" s="4" t="str">
        <f t="shared" si="7"/>
        <v>24.04.24</v>
      </c>
      <c r="O8">
        <v>0</v>
      </c>
      <c r="P8">
        <f t="shared" si="8"/>
        <v>0</v>
      </c>
      <c r="Q8">
        <v>225</v>
      </c>
      <c r="R8" s="2">
        <v>3800000</v>
      </c>
      <c r="S8" s="8" t="s">
        <v>25</v>
      </c>
      <c r="T8" s="8"/>
    </row>
    <row r="9" spans="1:20" x14ac:dyDescent="0.25">
      <c r="A9" s="4">
        <f t="shared" si="0"/>
        <v>0</v>
      </c>
      <c r="B9" s="4">
        <f t="shared" si="1"/>
        <v>225</v>
      </c>
      <c r="C9" s="4">
        <f t="shared" si="9"/>
        <v>270</v>
      </c>
      <c r="D9" s="4">
        <f t="shared" si="2"/>
        <v>324</v>
      </c>
      <c r="E9" s="18">
        <f t="shared" si="3"/>
        <v>4545000</v>
      </c>
      <c r="F9" s="14">
        <f t="shared" si="4"/>
        <v>20200</v>
      </c>
      <c r="G9" s="10">
        <f t="shared" si="5"/>
        <v>16833</v>
      </c>
      <c r="H9" s="10">
        <f t="shared" si="6"/>
        <v>14028</v>
      </c>
      <c r="I9" s="4" t="e">
        <f>#REF!</f>
        <v>#REF!</v>
      </c>
      <c r="J9" s="4" t="str">
        <f t="shared" si="7"/>
        <v>12.12.23</v>
      </c>
      <c r="O9">
        <v>0</v>
      </c>
      <c r="P9">
        <f t="shared" ref="P9:P12" si="10">O9/1.2</f>
        <v>0</v>
      </c>
      <c r="Q9">
        <v>225</v>
      </c>
      <c r="R9" s="2">
        <f>4300000+215000+30000</f>
        <v>4545000</v>
      </c>
      <c r="S9" s="8" t="s">
        <v>26</v>
      </c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f t="shared" ref="Q10:Q12" si="11">P10/1.2</f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11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11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2">O13/1.2</f>
        <v>0</v>
      </c>
      <c r="Q13">
        <f t="shared" ref="Q13" si="13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4">C14*1.2</f>
        <v>0</v>
      </c>
      <c r="E14" s="5">
        <f t="shared" ref="E14:E15" si="15">R14</f>
        <v>0</v>
      </c>
      <c r="F14" s="10" t="e">
        <f t="shared" ref="F14:F15" si="16">ROUND((E14/B14),0)</f>
        <v>#DIV/0!</v>
      </c>
      <c r="G14" s="10" t="e">
        <f t="shared" ref="G14:G15" si="17">ROUND((E14/C14),0)</f>
        <v>#DIV/0!</v>
      </c>
      <c r="H14" s="4" t="e">
        <f t="shared" ref="H14:H15" si="18">ROUND((E14/D14),0)</f>
        <v>#DIV/0!</v>
      </c>
      <c r="I14" s="4" t="e">
        <f>#REF!</f>
        <v>#REF!</v>
      </c>
      <c r="J14" s="4">
        <f t="shared" ref="J14:J15" si="19">S14</f>
        <v>0</v>
      </c>
      <c r="O14">
        <v>0</v>
      </c>
      <c r="P14">
        <f t="shared" ref="P14:P15" si="20">O14/1.2</f>
        <v>0</v>
      </c>
      <c r="Q14">
        <f t="shared" ref="Q14:Q15" si="21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4"/>
        <v>0</v>
      </c>
      <c r="E15" s="5">
        <f t="shared" si="15"/>
        <v>0</v>
      </c>
      <c r="F15" s="10" t="e">
        <f t="shared" si="16"/>
        <v>#DIV/0!</v>
      </c>
      <c r="G15" s="4" t="e">
        <f t="shared" si="17"/>
        <v>#DIV/0!</v>
      </c>
      <c r="H15" s="4" t="e">
        <f t="shared" si="18"/>
        <v>#DIV/0!</v>
      </c>
      <c r="I15" s="4" t="e">
        <f>#REF!</f>
        <v>#REF!</v>
      </c>
      <c r="J15" s="4">
        <f t="shared" si="19"/>
        <v>0</v>
      </c>
      <c r="O15">
        <v>0</v>
      </c>
      <c r="P15">
        <f t="shared" si="20"/>
        <v>0</v>
      </c>
      <c r="Q15">
        <f t="shared" si="21"/>
        <v>0</v>
      </c>
      <c r="R15" s="2">
        <v>0</v>
      </c>
      <c r="S15" s="8"/>
      <c r="T15" s="8"/>
    </row>
    <row r="17" spans="7:24" x14ac:dyDescent="0.25">
      <c r="I17" t="s">
        <v>21</v>
      </c>
    </row>
    <row r="18" spans="7:24" x14ac:dyDescent="0.25">
      <c r="I18" t="s">
        <v>13</v>
      </c>
      <c r="J18">
        <v>226</v>
      </c>
      <c r="N18">
        <f>21*10.764</f>
        <v>226.04399999999998</v>
      </c>
      <c r="O18">
        <f>N18*1.2</f>
        <v>271.25279999999998</v>
      </c>
    </row>
    <row r="19" spans="7:24" x14ac:dyDescent="0.25">
      <c r="I19" t="s">
        <v>14</v>
      </c>
      <c r="J19">
        <v>21000</v>
      </c>
    </row>
    <row r="20" spans="7:24" x14ac:dyDescent="0.25">
      <c r="I20" t="s">
        <v>15</v>
      </c>
      <c r="J20">
        <f>J19*J18</f>
        <v>4746000</v>
      </c>
      <c r="Q20" t="s">
        <v>28</v>
      </c>
    </row>
    <row r="21" spans="7:24" x14ac:dyDescent="0.25">
      <c r="Q21" s="15">
        <v>10.76</v>
      </c>
      <c r="R21" s="15">
        <v>7.9</v>
      </c>
      <c r="S21">
        <f>R21*Q21</f>
        <v>85.004000000000005</v>
      </c>
    </row>
    <row r="22" spans="7:24" x14ac:dyDescent="0.25">
      <c r="G22" s="6"/>
      <c r="H22" s="6"/>
      <c r="Q22" s="15">
        <v>7.09</v>
      </c>
      <c r="R22" s="15">
        <v>2.94</v>
      </c>
      <c r="S22">
        <f t="shared" ref="S22:S25" si="22">R22*Q22</f>
        <v>20.8446</v>
      </c>
    </row>
    <row r="23" spans="7:24" x14ac:dyDescent="0.25">
      <c r="O23" t="s">
        <v>27</v>
      </c>
      <c r="Q23" s="15">
        <v>7.6</v>
      </c>
      <c r="R23" s="15">
        <v>6.8</v>
      </c>
      <c r="S23">
        <f t="shared" si="22"/>
        <v>51.68</v>
      </c>
    </row>
    <row r="24" spans="7:24" x14ac:dyDescent="0.25">
      <c r="I24" t="s">
        <v>16</v>
      </c>
      <c r="O24" t="s">
        <v>20</v>
      </c>
      <c r="P24" s="11"/>
      <c r="Q24" s="16">
        <v>7.12</v>
      </c>
      <c r="R24" s="16">
        <v>6.97</v>
      </c>
      <c r="S24">
        <f t="shared" si="22"/>
        <v>49.626399999999997</v>
      </c>
      <c r="T24" s="11"/>
      <c r="U24" s="11"/>
      <c r="V24" s="11"/>
      <c r="W24" s="11"/>
      <c r="X24" s="11"/>
    </row>
    <row r="25" spans="7:24" x14ac:dyDescent="0.25">
      <c r="I25" t="s">
        <v>17</v>
      </c>
      <c r="J25">
        <v>1500000</v>
      </c>
      <c r="P25" s="11"/>
      <c r="Q25" s="17">
        <v>5.19</v>
      </c>
      <c r="R25" s="17">
        <v>3.4</v>
      </c>
      <c r="S25">
        <f t="shared" si="22"/>
        <v>17.646000000000001</v>
      </c>
      <c r="T25" s="13"/>
      <c r="U25" s="13"/>
      <c r="V25" s="11"/>
      <c r="W25" s="11"/>
      <c r="X25" s="11"/>
    </row>
    <row r="26" spans="7:24" x14ac:dyDescent="0.25">
      <c r="I26" t="s">
        <v>18</v>
      </c>
      <c r="J26">
        <v>75000</v>
      </c>
      <c r="P26" s="11"/>
      <c r="Q26" s="11"/>
      <c r="R26" s="11"/>
      <c r="S26">
        <f>SUM(S21:S25)</f>
        <v>224.80099999999999</v>
      </c>
      <c r="T26" s="11"/>
      <c r="U26" s="11"/>
      <c r="V26" s="11"/>
      <c r="W26" s="11"/>
      <c r="X26" s="11"/>
    </row>
    <row r="27" spans="7:24" x14ac:dyDescent="0.25">
      <c r="I27" t="s">
        <v>19</v>
      </c>
      <c r="J27">
        <v>15000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J28">
        <f>SUM(J25:J27)</f>
        <v>1590000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13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6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7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7" workbookViewId="0">
      <selection activeCell="C1" sqref="C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A7"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2025-01-31T06:43:50Z</dcterms:modified>
</cp:coreProperties>
</file>