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Chembur\Mari Muthu Subbaiah Pillai\Unit\"/>
    </mc:Choice>
  </mc:AlternateContent>
  <xr:revisionPtr revIDLastSave="0" documentId="13_ncr:1_{82E8C7CD-1408-4D75-AB2F-72331A925AF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9" sheetId="21" r:id="rId9"/>
    <sheet name="Sheet8" sheetId="20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3" i="4" l="1"/>
  <c r="P2" i="4"/>
  <c r="S24" i="4"/>
  <c r="S25" i="4"/>
  <c r="R26" i="4"/>
  <c r="R24" i="4"/>
  <c r="Q7" i="4"/>
  <c r="Q6" i="4"/>
  <c r="W17" i="4"/>
  <c r="Q13" i="4"/>
  <c r="Q14" i="4"/>
  <c r="Q15" i="4"/>
  <c r="Q12" i="4"/>
  <c r="C4" i="4"/>
  <c r="C5" i="4"/>
  <c r="C8" i="4"/>
  <c r="C9" i="4"/>
  <c r="C10" i="4"/>
  <c r="C11" i="4"/>
  <c r="R11" i="4"/>
  <c r="R10" i="4"/>
  <c r="R9" i="4"/>
  <c r="R8" i="4"/>
  <c r="Q8" i="4"/>
  <c r="P8" i="4"/>
  <c r="R7" i="4"/>
  <c r="P7" i="4"/>
  <c r="I22" i="4"/>
  <c r="J20" i="4"/>
  <c r="I30" i="4"/>
  <c r="P5" i="4" l="1"/>
  <c r="P4" i="4"/>
  <c r="P12" i="4" l="1"/>
  <c r="P11" i="4"/>
  <c r="P10" i="4"/>
  <c r="P9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A11" i="4"/>
  <c r="B10" i="4"/>
  <c r="A10" i="4"/>
  <c r="B9" i="4"/>
  <c r="A9" i="4"/>
  <c r="B8" i="4"/>
  <c r="A8" i="4"/>
  <c r="A7" i="4"/>
  <c r="B6" i="4"/>
  <c r="C6" i="4" s="1"/>
  <c r="A6" i="4"/>
  <c r="B5" i="4"/>
  <c r="A5" i="4"/>
  <c r="B4" i="4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<sst xmlns="http://schemas.openxmlformats.org/spreadsheetml/2006/main" count="34" uniqueCount="31">
  <si>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</si>
  <si>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</si>
  <si>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</si>
  <si>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</si>
  <si>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</si>
  <si>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</si>
  <si>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</si>
  <si>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</si>
  <si>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</si>
  <si>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</si>
  <si>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</si>
  <si>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</si>
  <si>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</si>
  <si>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Unit No. 1 B 82, 1st Floor, Phoenix Paragon Plaza, CTS No. 124, L B S Road, Village - Kurla, Kurla West, </t>
  </si>
  <si>
    <t>agreement - 04.08.2015</t>
  </si>
  <si>
    <t>av</t>
  </si>
  <si>
    <t>sd</t>
  </si>
  <si>
    <t>rd</t>
  </si>
  <si>
    <t>bua</t>
  </si>
  <si>
    <t>oc -2014</t>
  </si>
  <si>
    <t>rate</t>
  </si>
  <si>
    <t>fmv</t>
  </si>
  <si>
    <t>03.01.25</t>
  </si>
  <si>
    <t>04.12.24</t>
  </si>
  <si>
    <t>13.11.24</t>
  </si>
  <si>
    <t>lower gr flr</t>
  </si>
  <si>
    <t>15.05.24</t>
  </si>
  <si>
    <t>28.05.23</t>
  </si>
  <si>
    <t>upper gr flor</t>
  </si>
  <si>
    <t>29000 to 35000 on ca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</si>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</sst>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48</xdr:row>
      <xdr:rowOff>1212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5269C6-0830-485A-B15B-28A3C55BE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6880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3E3248-2FE2-497A-BEFE-32154A80E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982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534666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0EA8C0-8A7D-45B2-975A-039B201AB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69066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601350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DD6951-C5D5-4606-860D-00B9C29AB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35750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534666</xdr:colOff>
      <xdr:row>48</xdr:row>
      <xdr:rowOff>20256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7F9D74-30C6-4C7B-8DF8-3849C8BF7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69066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1276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377BEC-9279-4E32-8127-C061F3F20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45276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68D9CC-0907-4995-918F-CAFEBC584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38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14</xdr:col>
      <xdr:colOff>238125</xdr:colOff>
      <xdr:row>48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07F4CC-1402-465E-9CA3-378D83CFE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7553325" cy="8867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C43E26-D64C-4BE5-97A2-0DE0DCC2F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96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1DF347-5335-469D-BCB7-5855B7A78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324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5703125" customWidth="1"/>
    <col min="20" max="20" width="4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8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100</v>
      </c>
      <c r="C2" s="4">
        <f>B2*1.2</f>
        <v>120</v>
      </c>
      <c r="D2" s="4">
        <f t="shared" ref="D2:D13" si="2">C2*1.2</f>
        <v>144</v>
      </c>
      <c r="E2" s="16">
        <f t="shared" ref="E2:E13" si="3">R2</f>
        <v>3500000</v>
      </c>
      <c r="F2" s="9">
        <f t="shared" ref="F2:F13" si="4">ROUND((E2/B2),0)</f>
        <v>35000</v>
      </c>
      <c r="G2" s="14">
        <f t="shared" ref="G2:G13" si="5">ROUND((E2/C2),0)</f>
        <v>29167</v>
      </c>
      <c r="H2" s="9">
        <f t="shared" ref="H2:H13" si="6">ROUND((E2/D2),0)</f>
        <v>24306</v>
      </c>
      <c r="I2" s="9" t="e">
        <f>#REF!</f>
        <v>#REF!</v>
      </c>
      <c r="J2" s="4">
        <f t="shared" ref="J2:J13" si="7">S2</f>
        <v>0</v>
      </c>
      <c r="O2">
        <v>0</v>
      </c>
      <c r="P2">
        <f t="shared" ref="P2:P3" si="8">O2/1.2</f>
        <v>0</v>
      </c>
      <c r="Q2">
        <v>100</v>
      </c>
      <c r="R2" s="2">
        <v>3500000</v>
      </c>
      <c r="S2" s="7"/>
      <c r="T2" s="7"/>
      <c r="W2" s="10"/>
    </row>
    <row r="3" spans="1:23" x14ac:dyDescent="0.25">
      <c r="A3" s="4">
        <f t="shared" si="0"/>
        <v>0</v>
      </c>
      <c r="B3" s="4">
        <f t="shared" si="1"/>
        <v>130</v>
      </c>
      <c r="C3" s="4">
        <f t="shared" ref="C3:C15" si="9">B3*1.2</f>
        <v>156</v>
      </c>
      <c r="D3" s="4">
        <f t="shared" si="2"/>
        <v>187.2</v>
      </c>
      <c r="E3" s="16">
        <f t="shared" si="3"/>
        <v>4500000</v>
      </c>
      <c r="F3" s="9">
        <f t="shared" si="4"/>
        <v>34615</v>
      </c>
      <c r="G3" s="14">
        <f t="shared" si="5"/>
        <v>28846</v>
      </c>
      <c r="H3" s="9">
        <f t="shared" si="6"/>
        <v>24038</v>
      </c>
      <c r="I3" s="9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130</v>
      </c>
      <c r="R3" s="2">
        <v>4500000</v>
      </c>
      <c r="S3" s="7"/>
      <c r="T3" s="7"/>
      <c r="W3" s="10"/>
    </row>
    <row r="4" spans="1:23" x14ac:dyDescent="0.25">
      <c r="A4" s="4">
        <f t="shared" si="0"/>
        <v>0</v>
      </c>
      <c r="B4" s="4">
        <f t="shared" si="1"/>
        <v>80</v>
      </c>
      <c r="C4" s="4">
        <f t="shared" si="9"/>
        <v>96</v>
      </c>
      <c r="D4" s="4">
        <f t="shared" si="2"/>
        <v>115.19999999999999</v>
      </c>
      <c r="E4" s="16">
        <f t="shared" si="3"/>
        <v>2500000</v>
      </c>
      <c r="F4" s="9">
        <f t="shared" si="4"/>
        <v>31250</v>
      </c>
      <c r="G4" s="14">
        <f t="shared" si="5"/>
        <v>26042</v>
      </c>
      <c r="H4" s="9">
        <f t="shared" si="6"/>
        <v>21701</v>
      </c>
      <c r="I4" s="9" t="e">
        <f>#REF!</f>
        <v>#REF!</v>
      </c>
      <c r="J4" s="4">
        <f t="shared" si="7"/>
        <v>0</v>
      </c>
      <c r="O4">
        <v>0</v>
      </c>
      <c r="P4">
        <f t="shared" ref="P4:P5" si="10">O4/1.2</f>
        <v>0</v>
      </c>
      <c r="Q4">
        <v>80</v>
      </c>
      <c r="R4" s="2">
        <v>2500000</v>
      </c>
      <c r="S4" s="7"/>
      <c r="T4" s="7"/>
    </row>
    <row r="5" spans="1:23" x14ac:dyDescent="0.25">
      <c r="A5" s="4">
        <f t="shared" si="0"/>
        <v>0</v>
      </c>
      <c r="B5" s="4">
        <f t="shared" si="1"/>
        <v>321</v>
      </c>
      <c r="C5" s="4">
        <f t="shared" si="9"/>
        <v>385.2</v>
      </c>
      <c r="D5" s="4">
        <f t="shared" si="2"/>
        <v>462.23999999999995</v>
      </c>
      <c r="E5" s="16">
        <f t="shared" si="3"/>
        <v>8500000</v>
      </c>
      <c r="F5" s="9">
        <f t="shared" si="4"/>
        <v>26480</v>
      </c>
      <c r="G5" s="9">
        <f t="shared" si="5"/>
        <v>22066</v>
      </c>
      <c r="H5" s="9">
        <f t="shared" si="6"/>
        <v>18389</v>
      </c>
      <c r="I5" s="9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321</v>
      </c>
      <c r="R5" s="2">
        <v>8500000</v>
      </c>
      <c r="S5" s="7"/>
      <c r="T5" s="7"/>
    </row>
    <row r="6" spans="1:23" x14ac:dyDescent="0.25">
      <c r="A6" s="4">
        <f t="shared" si="0"/>
        <v>0</v>
      </c>
      <c r="B6" s="4">
        <f t="shared" si="1"/>
        <v>140</v>
      </c>
      <c r="C6" s="4">
        <f t="shared" si="9"/>
        <v>168</v>
      </c>
      <c r="D6" s="4">
        <f t="shared" si="2"/>
        <v>201.6</v>
      </c>
      <c r="E6" s="16">
        <f t="shared" si="3"/>
        <v>3000000</v>
      </c>
      <c r="F6" s="9">
        <f t="shared" si="4"/>
        <v>21429</v>
      </c>
      <c r="G6" s="9">
        <f t="shared" si="5"/>
        <v>17857</v>
      </c>
      <c r="H6" s="9">
        <f t="shared" si="6"/>
        <v>14881</v>
      </c>
      <c r="I6" s="9" t="e">
        <f>#REF!</f>
        <v>#REF!</v>
      </c>
      <c r="J6" s="4">
        <f t="shared" si="7"/>
        <v>0</v>
      </c>
      <c r="O6">
        <v>0</v>
      </c>
      <c r="P6">
        <v>168</v>
      </c>
      <c r="Q6">
        <f>P6/1.2</f>
        <v>140</v>
      </c>
      <c r="R6" s="2">
        <v>3000000</v>
      </c>
      <c r="S6" s="7"/>
      <c r="T6" s="7"/>
    </row>
    <row r="7" spans="1:23" x14ac:dyDescent="0.25">
      <c r="A7" s="4">
        <f t="shared" si="0"/>
        <v>0</v>
      </c>
      <c r="B7" s="4">
        <f t="shared" si="1"/>
        <v>392.16839999999996</v>
      </c>
      <c r="C7" s="4">
        <f t="shared" si="9"/>
        <v>470.60207999999994</v>
      </c>
      <c r="D7" s="4">
        <f t="shared" si="2"/>
        <v>564.72249599999986</v>
      </c>
      <c r="E7" s="16">
        <f t="shared" si="3"/>
        <v>8510000</v>
      </c>
      <c r="F7" s="9">
        <f t="shared" si="4"/>
        <v>21700</v>
      </c>
      <c r="G7" s="9">
        <f t="shared" si="5"/>
        <v>18083</v>
      </c>
      <c r="H7" s="9">
        <f t="shared" si="6"/>
        <v>15069</v>
      </c>
      <c r="I7" s="9" t="e">
        <f>#REF!</f>
        <v>#REF!</v>
      </c>
      <c r="J7" s="4" t="str">
        <f t="shared" si="7"/>
        <v>03.01.25</v>
      </c>
      <c r="O7">
        <v>0</v>
      </c>
      <c r="P7">
        <f>43.72*10.764</f>
        <v>470.60207999999994</v>
      </c>
      <c r="Q7">
        <f>P7/1.2</f>
        <v>392.16839999999996</v>
      </c>
      <c r="R7" s="2">
        <f>8000000+480000+30000</f>
        <v>8510000</v>
      </c>
      <c r="S7" s="7" t="s">
        <v>22</v>
      </c>
      <c r="T7" s="7">
        <v>4</v>
      </c>
    </row>
    <row r="8" spans="1:23" x14ac:dyDescent="0.25">
      <c r="A8" s="4">
        <f t="shared" si="0"/>
        <v>0</v>
      </c>
      <c r="B8" s="4">
        <f t="shared" si="1"/>
        <v>348.12569999999999</v>
      </c>
      <c r="C8" s="4">
        <f t="shared" si="9"/>
        <v>417.75083999999998</v>
      </c>
      <c r="D8" s="4">
        <f t="shared" si="2"/>
        <v>501.30100799999997</v>
      </c>
      <c r="E8" s="16">
        <f t="shared" si="3"/>
        <v>10206000</v>
      </c>
      <c r="F8" s="9">
        <f t="shared" si="4"/>
        <v>29317</v>
      </c>
      <c r="G8" s="9">
        <f t="shared" si="5"/>
        <v>24431</v>
      </c>
      <c r="H8" s="9">
        <f t="shared" si="6"/>
        <v>20359</v>
      </c>
      <c r="I8" s="9" t="e">
        <f>#REF!</f>
        <v>#REF!</v>
      </c>
      <c r="J8" s="4" t="str">
        <f t="shared" si="7"/>
        <v>04.12.24</v>
      </c>
      <c r="O8">
        <v>0</v>
      </c>
      <c r="P8">
        <f>38.81*10.764</f>
        <v>417.75083999999998</v>
      </c>
      <c r="Q8">
        <f>P8/1.2</f>
        <v>348.12569999999999</v>
      </c>
      <c r="R8" s="2">
        <f>9600000+576000+30000</f>
        <v>10206000</v>
      </c>
      <c r="S8" s="7" t="s">
        <v>23</v>
      </c>
      <c r="T8" s="7">
        <v>4</v>
      </c>
    </row>
    <row r="9" spans="1:23" x14ac:dyDescent="0.25">
      <c r="A9" s="4">
        <f t="shared" si="0"/>
        <v>0</v>
      </c>
      <c r="B9" s="4">
        <f t="shared" si="1"/>
        <v>430</v>
      </c>
      <c r="C9" s="4">
        <f t="shared" si="9"/>
        <v>516</v>
      </c>
      <c r="D9" s="4">
        <f t="shared" si="2"/>
        <v>619.19999999999993</v>
      </c>
      <c r="E9" s="16">
        <f t="shared" si="3"/>
        <v>19333383</v>
      </c>
      <c r="F9" s="9">
        <f t="shared" si="4"/>
        <v>44961</v>
      </c>
      <c r="G9" s="9">
        <f t="shared" si="5"/>
        <v>37468</v>
      </c>
      <c r="H9" s="9">
        <f t="shared" si="6"/>
        <v>31223</v>
      </c>
      <c r="I9" s="9" t="e">
        <f>#REF!</f>
        <v>#REF!</v>
      </c>
      <c r="J9" s="4" t="str">
        <f t="shared" si="7"/>
        <v>13.11.24</v>
      </c>
      <c r="O9">
        <v>0</v>
      </c>
      <c r="P9">
        <f t="shared" ref="P9:P12" si="11">O9/1.2</f>
        <v>0</v>
      </c>
      <c r="Q9">
        <v>430</v>
      </c>
      <c r="R9" s="2">
        <f>18210383+1093000+30000</f>
        <v>19333383</v>
      </c>
      <c r="S9" s="7" t="s">
        <v>24</v>
      </c>
      <c r="T9" s="7" t="s">
        <v>25</v>
      </c>
    </row>
    <row r="10" spans="1:23" x14ac:dyDescent="0.25">
      <c r="A10" s="4">
        <f t="shared" si="0"/>
        <v>0</v>
      </c>
      <c r="B10" s="4">
        <f t="shared" si="1"/>
        <v>604</v>
      </c>
      <c r="C10" s="4">
        <f t="shared" si="9"/>
        <v>724.8</v>
      </c>
      <c r="D10" s="4">
        <f t="shared" si="2"/>
        <v>869.75999999999988</v>
      </c>
      <c r="E10" s="16">
        <f t="shared" si="3"/>
        <v>14870000</v>
      </c>
      <c r="F10" s="9">
        <f t="shared" si="4"/>
        <v>24619</v>
      </c>
      <c r="G10" s="9">
        <f t="shared" si="5"/>
        <v>20516</v>
      </c>
      <c r="H10" s="9">
        <f t="shared" si="6"/>
        <v>17097</v>
      </c>
      <c r="I10" s="9" t="e">
        <f>#REF!</f>
        <v>#REF!</v>
      </c>
      <c r="J10" s="4" t="str">
        <f t="shared" si="7"/>
        <v>15.05.24</v>
      </c>
      <c r="O10">
        <v>0</v>
      </c>
      <c r="P10">
        <f t="shared" si="11"/>
        <v>0</v>
      </c>
      <c r="Q10">
        <v>604</v>
      </c>
      <c r="R10" s="2">
        <f>14000000+840000+30000</f>
        <v>14870000</v>
      </c>
      <c r="S10" s="7" t="s">
        <v>26</v>
      </c>
      <c r="T10" s="7">
        <v>4</v>
      </c>
    </row>
    <row r="11" spans="1:23" x14ac:dyDescent="0.25">
      <c r="A11" s="4">
        <f t="shared" si="0"/>
        <v>0</v>
      </c>
      <c r="B11" s="4">
        <f t="shared" si="1"/>
        <v>185</v>
      </c>
      <c r="C11" s="4">
        <f t="shared" si="9"/>
        <v>222</v>
      </c>
      <c r="D11" s="4">
        <f t="shared" si="2"/>
        <v>266.39999999999998</v>
      </c>
      <c r="E11" s="16">
        <f t="shared" si="3"/>
        <v>6390000</v>
      </c>
      <c r="F11" s="9">
        <f t="shared" si="4"/>
        <v>34541</v>
      </c>
      <c r="G11" s="14">
        <f t="shared" si="5"/>
        <v>28784</v>
      </c>
      <c r="H11" s="9">
        <f t="shared" si="6"/>
        <v>23986</v>
      </c>
      <c r="I11" s="9" t="e">
        <f>#REF!</f>
        <v>#REF!</v>
      </c>
      <c r="J11" s="4" t="str">
        <f t="shared" si="7"/>
        <v>28.05.23</v>
      </c>
      <c r="O11">
        <v>0</v>
      </c>
      <c r="P11">
        <f t="shared" si="11"/>
        <v>0</v>
      </c>
      <c r="Q11">
        <v>185</v>
      </c>
      <c r="R11" s="2">
        <f>6000000+360000+30000</f>
        <v>6390000</v>
      </c>
      <c r="S11" s="7" t="s">
        <v>27</v>
      </c>
      <c r="T11" s="7" t="s">
        <v>28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>P12/1.2</f>
        <v>0</v>
      </c>
      <c r="R12" s="2">
        <v>0</v>
      </c>
      <c r="S12" s="7"/>
      <c r="T12" s="7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4">
        <f t="shared" si="7"/>
        <v>0</v>
      </c>
      <c r="O13">
        <v>0</v>
      </c>
      <c r="P13">
        <f t="shared" ref="P13:Q15" si="12">O13/1.2</f>
        <v>0</v>
      </c>
      <c r="Q13">
        <f t="shared" si="12"/>
        <v>0</v>
      </c>
      <c r="R13" s="2">
        <v>0</v>
      </c>
      <c r="S13" s="7"/>
      <c r="T13" s="7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9" t="e">
        <f t="shared" ref="H14:H15" si="17">ROUND((E14/D14),0)</f>
        <v>#DIV/0!</v>
      </c>
      <c r="I14" s="9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si="12"/>
        <v>0</v>
      </c>
      <c r="R14" s="2">
        <v>0</v>
      </c>
      <c r="S14" s="7"/>
      <c r="T14" s="7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9" t="e">
        <f t="shared" si="15"/>
        <v>#DIV/0!</v>
      </c>
      <c r="G15" s="9" t="e">
        <f t="shared" si="16"/>
        <v>#DIV/0!</v>
      </c>
      <c r="H15" s="9" t="e">
        <f t="shared" si="17"/>
        <v>#DIV/0!</v>
      </c>
      <c r="I15" s="9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12"/>
        <v>0</v>
      </c>
      <c r="R15" s="2">
        <v>0</v>
      </c>
      <c r="S15" s="7"/>
      <c r="T15" s="7"/>
    </row>
    <row r="17" spans="7:24" x14ac:dyDescent="0.25">
      <c r="W17" t="e">
        <f t="shared" ref="W17" si="20">R17/V17</f>
        <v>#DIV/0!</v>
      </c>
    </row>
    <row r="18" spans="7:24" x14ac:dyDescent="0.25">
      <c r="G18" t="s">
        <v>13</v>
      </c>
    </row>
    <row r="20" spans="7:24" x14ac:dyDescent="0.25">
      <c r="H20" t="s">
        <v>18</v>
      </c>
      <c r="I20">
        <v>151</v>
      </c>
      <c r="J20">
        <f>14.05*10.764</f>
        <v>151.23419999999999</v>
      </c>
    </row>
    <row r="21" spans="7:24" x14ac:dyDescent="0.25">
      <c r="H21" t="s">
        <v>20</v>
      </c>
      <c r="I21">
        <v>30000</v>
      </c>
    </row>
    <row r="22" spans="7:24" x14ac:dyDescent="0.25">
      <c r="G22" s="5"/>
      <c r="H22" s="5" t="s">
        <v>21</v>
      </c>
      <c r="I22">
        <f>I21*I20</f>
        <v>4530000</v>
      </c>
      <c r="O22" t="s">
        <v>29</v>
      </c>
    </row>
    <row r="24" spans="7:24" x14ac:dyDescent="0.25">
      <c r="O24" t="s">
        <v>30</v>
      </c>
      <c r="P24" s="10">
        <v>14.3</v>
      </c>
      <c r="Q24" s="10">
        <v>8.68</v>
      </c>
      <c r="R24" s="12">
        <f>Q24*P24</f>
        <v>124.124</v>
      </c>
      <c r="S24">
        <f>151/R24</f>
        <v>1.2165254100737972</v>
      </c>
      <c r="T24" s="10"/>
      <c r="U24" s="10"/>
      <c r="V24" s="10"/>
      <c r="W24" s="10"/>
      <c r="X24" s="10"/>
    </row>
    <row r="25" spans="7:24" x14ac:dyDescent="0.25">
      <c r="P25" s="10"/>
      <c r="Q25" s="13"/>
      <c r="R25" s="13">
        <v>29000</v>
      </c>
      <c r="S25">
        <f>R25/1.2</f>
        <v>24166.666666666668</v>
      </c>
      <c r="T25" s="13"/>
      <c r="U25" s="13"/>
      <c r="V25" s="10"/>
      <c r="W25" s="10"/>
      <c r="X25" s="10"/>
    </row>
    <row r="26" spans="7:24" x14ac:dyDescent="0.25">
      <c r="H26" t="s">
        <v>14</v>
      </c>
      <c r="N26" t="s">
        <v>19</v>
      </c>
      <c r="P26" s="10"/>
      <c r="Q26" s="10"/>
      <c r="R26" s="10">
        <f>R25*R24</f>
        <v>3599596</v>
      </c>
      <c r="T26" s="10"/>
      <c r="U26" s="10"/>
      <c r="V26" s="10"/>
      <c r="W26" s="10"/>
      <c r="X26" s="10"/>
    </row>
    <row r="27" spans="7:24" x14ac:dyDescent="0.25">
      <c r="H27" t="s">
        <v>15</v>
      </c>
      <c r="I27">
        <v>4561200</v>
      </c>
      <c r="P27" s="10"/>
      <c r="Q27" s="10"/>
      <c r="R27" s="10"/>
      <c r="T27" s="10"/>
      <c r="U27" s="10"/>
      <c r="V27" s="10"/>
      <c r="W27" s="10"/>
      <c r="X27" s="10"/>
    </row>
    <row r="28" spans="7:24" x14ac:dyDescent="0.25">
      <c r="H28" t="s">
        <v>16</v>
      </c>
      <c r="I28">
        <v>228500</v>
      </c>
      <c r="P28" s="10"/>
      <c r="Q28" s="10"/>
      <c r="R28" s="11"/>
      <c r="T28" s="11"/>
      <c r="U28" s="11"/>
      <c r="V28" s="10"/>
      <c r="W28" s="10"/>
      <c r="X28" s="10"/>
    </row>
    <row r="29" spans="7:24" x14ac:dyDescent="0.25">
      <c r="H29" t="s">
        <v>17</v>
      </c>
      <c r="I29">
        <v>30000</v>
      </c>
      <c r="P29" s="10"/>
      <c r="Q29" s="10"/>
      <c r="R29" s="10"/>
      <c r="T29" s="10"/>
      <c r="U29" s="10"/>
      <c r="V29" s="10"/>
      <c r="W29" s="10"/>
      <c r="X29" s="10"/>
    </row>
    <row r="30" spans="7:24" x14ac:dyDescent="0.25">
      <c r="I30">
        <f>SUM(I27:I29)</f>
        <v>4819700</v>
      </c>
      <c r="P30" s="10"/>
      <c r="Q30" s="10"/>
      <c r="R30" s="10"/>
      <c r="T30" s="10"/>
      <c r="U30" s="10"/>
      <c r="V30" s="10"/>
      <c r="W30" s="10"/>
      <c r="X30" s="10"/>
    </row>
    <row r="31" spans="7:24" x14ac:dyDescent="0.25">
      <c r="P31" s="10"/>
      <c r="Q31" s="10"/>
      <c r="R31" s="10"/>
      <c r="T31" s="10"/>
      <c r="U31" s="10"/>
      <c r="V31" s="10"/>
      <c r="W31" s="10"/>
      <c r="X31" s="10"/>
    </row>
    <row r="32" spans="7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1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C3" sqref="C3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Sheet9</vt:lpstr>
      <vt:lpstr>Sheet8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2025-01-31T06:27:37Z</dcterms:modified>
</cp:coreProperties>
</file>