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8" i="4" l="1"/>
  <c r="P6" i="21" l="1"/>
  <c r="O6" i="20"/>
  <c r="R6" i="19"/>
  <c r="X7" i="18"/>
  <c r="Q9" i="15" l="1"/>
  <c r="S11" i="14"/>
  <c r="Q10" i="13"/>
  <c r="G28" i="4"/>
  <c r="P9" i="4" l="1"/>
  <c r="B9" i="4" s="1"/>
  <c r="C9" i="4" s="1"/>
  <c r="D9" i="4" s="1"/>
  <c r="J9" i="4"/>
  <c r="I9" i="4"/>
  <c r="E9" i="4"/>
  <c r="A9" i="4"/>
  <c r="P8" i="4"/>
  <c r="B8" i="4" s="1"/>
  <c r="C8" i="4" s="1"/>
  <c r="D8" i="4" s="1"/>
  <c r="J8" i="4"/>
  <c r="I8" i="4"/>
  <c r="E8" i="4"/>
  <c r="A8" i="4"/>
  <c r="P7" i="4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8" i="4" l="1"/>
  <c r="H6" i="4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B18" i="4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Y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<sst xmlns="http://schemas.openxmlformats.org/spreadsheetml/2006/main" count="49" uniqueCount="43">
  <si>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</si>
  <si>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</si>
  <si>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</si>
  <si>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</si>
  <si>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</si>
  <si>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</si>
  <si>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</si>
  <si>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</si>
  <si>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</si>
  <si>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</si>
  <si>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</si>
  <si>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</si>
  <si>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</si>
  <si>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</si>
  <si>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</si>
  <si>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</si>
  <si>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</si>
  <si>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</si>
  <si>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</si>
  <si>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</si>
  <si>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</si>
  <si>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</si>
  <si>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</si>
  <si>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</si>
  <si>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</si>
  <si>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</si>
  <si>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</si>
  <si>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</si>
  <si>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</si>
  <si>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</si>
  <si>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</si>
  <si>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</si>
  <si>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</si>
  <si>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</si>
  <si>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</si>
  <si>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</si>
  <si>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</si>
  <si>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</si>
  <si>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</si>
  <si>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</si>
  <si>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Sion ) - Poonam Chile</t>
  </si>
  <si>
    <t>As per pro letter</t>
  </si>
  <si>
    <t>CIDCO Letter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</si>
</sst>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43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2" fillId="3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4" fontId="1" fillId="2" borderId="0" xfId="0" applyNumberFormat="1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10377</xdr:colOff>
      <xdr:row>28</xdr:row>
      <xdr:rowOff>48350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106377" cy="519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14</xdr:col>
      <xdr:colOff>581872</xdr:colOff>
      <xdr:row>32</xdr:row>
      <xdr:rowOff>124534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068272" cy="5077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29430</xdr:colOff>
      <xdr:row>27</xdr:row>
      <xdr:rowOff>181692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125430" cy="5134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12</xdr:col>
      <xdr:colOff>134219</xdr:colOff>
      <xdr:row>28</xdr:row>
      <xdr:rowOff>67382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6230219" cy="50680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76199</xdr:rowOff>
    </xdr:from>
    <xdr:to>
      <xdr:col>17</xdr:col>
      <xdr:colOff>571500</xdr:colOff>
      <xdr:row>46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9199"/>
          <a:ext cx="10934700" cy="7572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20</xdr:col>
      <xdr:colOff>134219</xdr:colOff>
      <xdr:row>26</xdr:row>
      <xdr:rowOff>181665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6230219" cy="49441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2</xdr:row>
      <xdr:rowOff>142875</xdr:rowOff>
    </xdr:from>
    <xdr:to>
      <xdr:col>14</xdr:col>
      <xdr:colOff>353294</xdr:colOff>
      <xdr:row>27</xdr:row>
      <xdr:rowOff>143540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523875"/>
          <a:ext cx="6230219" cy="47631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143746</xdr:colOff>
      <xdr:row>27</xdr:row>
      <xdr:rowOff>153113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239746" cy="51061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48482</xdr:colOff>
      <xdr:row>26</xdr:row>
      <xdr:rowOff>10191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144482" cy="4772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7" zoomScaleNormal="100" workbookViewId="0">
      <selection activeCell="G20" sqref="G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s="48" customFormat="1" x14ac:dyDescent="0.25">
      <c r="A3" s="46">
        <f t="shared" ref="A3:A9" si="0">N3</f>
        <v>0</v>
      </c>
      <c r="B3" s="46">
        <f t="shared" ref="B3:B9" si="1">Q3</f>
        <v>626</v>
      </c>
      <c r="C3" s="46">
        <f>B3*1.2</f>
        <v>751.19999999999993</v>
      </c>
      <c r="D3" s="46">
        <f t="shared" ref="D3:D9" si="2">C3*1.2</f>
        <v>901.43999999999994</v>
      </c>
      <c r="E3" s="47">
        <f t="shared" ref="E3:E9" si="3">R3</f>
        <v>14000000</v>
      </c>
      <c r="F3" s="46">
        <f t="shared" ref="F3:F9" si="4">ROUND((E3/B3),0)</f>
        <v>22364</v>
      </c>
      <c r="G3" s="46">
        <f t="shared" ref="G3:G9" si="5">ROUND((E3/C3),0)</f>
        <v>18637</v>
      </c>
      <c r="H3" s="46">
        <f t="shared" ref="H3:H9" si="6">ROUND((E3/D3),0)</f>
        <v>15531</v>
      </c>
      <c r="I3" s="46" t="e">
        <f>#REF!</f>
        <v>#REF!</v>
      </c>
      <c r="J3" s="46">
        <f t="shared" ref="J3:J9" si="7">S3</f>
        <v>0</v>
      </c>
      <c r="O3" s="48">
        <v>0</v>
      </c>
      <c r="P3" s="48">
        <f t="shared" ref="P3:P9" si="8">O3/1.2</f>
        <v>0</v>
      </c>
      <c r="Q3" s="48">
        <v>626</v>
      </c>
      <c r="R3" s="49">
        <v>14000000</v>
      </c>
    </row>
    <row r="4" spans="1:20" x14ac:dyDescent="0.25">
      <c r="A4" s="4">
        <f t="shared" si="0"/>
        <v>0</v>
      </c>
      <c r="B4" s="4">
        <f t="shared" si="1"/>
        <v>474</v>
      </c>
      <c r="C4" s="4">
        <f t="shared" ref="C4:C9" si="9">B4*1.2</f>
        <v>568.79999999999995</v>
      </c>
      <c r="D4" s="4">
        <f t="shared" si="2"/>
        <v>682.56</v>
      </c>
      <c r="E4" s="5">
        <f t="shared" si="3"/>
        <v>8250274</v>
      </c>
      <c r="F4" s="9">
        <f t="shared" si="4"/>
        <v>17406</v>
      </c>
      <c r="G4" s="9">
        <f t="shared" si="5"/>
        <v>14505</v>
      </c>
      <c r="H4" s="9">
        <f t="shared" si="6"/>
        <v>12087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474</v>
      </c>
      <c r="R4" s="2">
        <v>8250274</v>
      </c>
    </row>
    <row r="5" spans="1:20" x14ac:dyDescent="0.25">
      <c r="A5" s="4">
        <f t="shared" si="0"/>
        <v>0</v>
      </c>
      <c r="B5" s="4">
        <f t="shared" si="1"/>
        <v>474</v>
      </c>
      <c r="C5" s="4">
        <f t="shared" si="9"/>
        <v>568.79999999999995</v>
      </c>
      <c r="D5" s="4">
        <f t="shared" si="2"/>
        <v>682.56</v>
      </c>
      <c r="E5" s="5">
        <f t="shared" si="3"/>
        <v>8143025</v>
      </c>
      <c r="F5" s="9">
        <f t="shared" si="4"/>
        <v>17179</v>
      </c>
      <c r="G5" s="9">
        <f t="shared" si="5"/>
        <v>14316</v>
      </c>
      <c r="H5" s="9">
        <f t="shared" si="6"/>
        <v>11930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474</v>
      </c>
      <c r="R5" s="2">
        <v>8143025</v>
      </c>
    </row>
    <row r="6" spans="1:20" x14ac:dyDescent="0.25">
      <c r="A6" s="4">
        <f t="shared" si="0"/>
        <v>0</v>
      </c>
      <c r="B6" s="4">
        <f t="shared" si="1"/>
        <v>625</v>
      </c>
      <c r="C6" s="4">
        <f t="shared" si="9"/>
        <v>750</v>
      </c>
      <c r="D6" s="4">
        <f t="shared" si="2"/>
        <v>900</v>
      </c>
      <c r="E6" s="5">
        <f t="shared" si="3"/>
        <v>11401938</v>
      </c>
      <c r="F6" s="9">
        <f t="shared" si="4"/>
        <v>18243</v>
      </c>
      <c r="G6" s="9">
        <f t="shared" si="5"/>
        <v>15203</v>
      </c>
      <c r="H6" s="9">
        <f t="shared" si="6"/>
        <v>12669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625</v>
      </c>
      <c r="R6" s="2">
        <v>11401938</v>
      </c>
    </row>
    <row r="7" spans="1:20" x14ac:dyDescent="0.25">
      <c r="A7" s="4">
        <f t="shared" si="0"/>
        <v>0</v>
      </c>
      <c r="B7" s="4">
        <f t="shared" si="1"/>
        <v>625</v>
      </c>
      <c r="C7" s="4">
        <f t="shared" si="9"/>
        <v>750</v>
      </c>
      <c r="D7" s="4">
        <f t="shared" si="2"/>
        <v>900</v>
      </c>
      <c r="E7" s="5">
        <f t="shared" si="3"/>
        <v>15578594</v>
      </c>
      <c r="F7" s="9">
        <f t="shared" si="4"/>
        <v>24926</v>
      </c>
      <c r="G7" s="9">
        <f t="shared" si="5"/>
        <v>20771</v>
      </c>
      <c r="H7" s="9">
        <f t="shared" si="6"/>
        <v>17310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v>625</v>
      </c>
      <c r="R7" s="2">
        <v>15578594</v>
      </c>
    </row>
    <row r="8" spans="1:20" x14ac:dyDescent="0.25">
      <c r="A8" s="4">
        <f t="shared" si="0"/>
        <v>0</v>
      </c>
      <c r="B8" s="4">
        <f t="shared" si="1"/>
        <v>418</v>
      </c>
      <c r="C8" s="4">
        <f t="shared" si="9"/>
        <v>501.59999999999997</v>
      </c>
      <c r="D8" s="4">
        <f t="shared" si="2"/>
        <v>601.91999999999996</v>
      </c>
      <c r="E8" s="5">
        <f t="shared" si="3"/>
        <v>7700000</v>
      </c>
      <c r="F8" s="9">
        <f t="shared" si="4"/>
        <v>18421</v>
      </c>
      <c r="G8" s="9">
        <f t="shared" si="5"/>
        <v>15351</v>
      </c>
      <c r="H8" s="9">
        <f t="shared" si="6"/>
        <v>12792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v>418</v>
      </c>
      <c r="R8" s="2">
        <v>7700000</v>
      </c>
    </row>
    <row r="9" spans="1:20" x14ac:dyDescent="0.25">
      <c r="A9" s="4">
        <f t="shared" si="0"/>
        <v>0</v>
      </c>
      <c r="B9" s="4">
        <f t="shared" si="1"/>
        <v>450</v>
      </c>
      <c r="C9" s="4">
        <f t="shared" si="9"/>
        <v>540</v>
      </c>
      <c r="D9" s="4">
        <f t="shared" si="2"/>
        <v>648</v>
      </c>
      <c r="E9" s="5">
        <f t="shared" si="3"/>
        <v>8137000</v>
      </c>
      <c r="F9" s="9">
        <f t="shared" si="4"/>
        <v>18082</v>
      </c>
      <c r="G9" s="9">
        <f t="shared" si="5"/>
        <v>15069</v>
      </c>
      <c r="H9" s="9">
        <f t="shared" si="6"/>
        <v>12557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v>450</v>
      </c>
      <c r="R9" s="2">
        <v>8137000</v>
      </c>
    </row>
    <row r="10" spans="1:20" s="48" customFormat="1" x14ac:dyDescent="0.25">
      <c r="A10" s="46">
        <f t="shared" ref="A10:A14" si="10">N10</f>
        <v>0</v>
      </c>
      <c r="B10" s="46">
        <f t="shared" ref="B10:B14" si="11">Q10</f>
        <v>649</v>
      </c>
      <c r="C10" s="46">
        <f t="shared" ref="C10:C14" si="12">B10*1.2</f>
        <v>778.8</v>
      </c>
      <c r="D10" s="46">
        <f t="shared" ref="D10:D14" si="13">C10*1.2</f>
        <v>934.56</v>
      </c>
      <c r="E10" s="47">
        <f t="shared" ref="E10:E14" si="14">R10</f>
        <v>15160000</v>
      </c>
      <c r="F10" s="46">
        <f t="shared" ref="F10:F14" si="15">ROUND((E10/B10),0)</f>
        <v>23359</v>
      </c>
      <c r="G10" s="46">
        <f t="shared" ref="G10:G14" si="16">ROUND((E10/C10),0)</f>
        <v>19466</v>
      </c>
      <c r="H10" s="46">
        <f t="shared" ref="H10:H14" si="17">ROUND((E10/D10),0)</f>
        <v>16222</v>
      </c>
      <c r="I10" s="46" t="e">
        <f>#REF!</f>
        <v>#REF!</v>
      </c>
      <c r="J10" s="46">
        <f t="shared" ref="J10:J14" si="18">S10</f>
        <v>0</v>
      </c>
      <c r="O10" s="48">
        <v>0</v>
      </c>
      <c r="P10" s="48">
        <f t="shared" ref="P10:Q14" si="19">O10/1.2</f>
        <v>0</v>
      </c>
      <c r="Q10" s="48">
        <v>649</v>
      </c>
      <c r="R10" s="49">
        <v>15160000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9" t="e">
        <f t="shared" si="15"/>
        <v>#DIV/0!</v>
      </c>
      <c r="G11" s="9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19"/>
        <v>0</v>
      </c>
      <c r="R11" s="2">
        <v>0</v>
      </c>
    </row>
    <row r="12" spans="1:20" x14ac:dyDescent="0.25">
      <c r="A12" s="4">
        <f t="shared" si="10"/>
        <v>0</v>
      </c>
      <c r="B12" s="4">
        <f t="shared" si="11"/>
        <v>0</v>
      </c>
      <c r="C12" s="4">
        <f t="shared" si="12"/>
        <v>0</v>
      </c>
      <c r="D12" s="4">
        <f t="shared" si="13"/>
        <v>0</v>
      </c>
      <c r="E12" s="5">
        <f t="shared" si="14"/>
        <v>0</v>
      </c>
      <c r="F12" s="9" t="e">
        <f t="shared" si="15"/>
        <v>#DIV/0!</v>
      </c>
      <c r="G12" s="9" t="e">
        <f t="shared" si="16"/>
        <v>#DIV/0!</v>
      </c>
      <c r="H12" s="9" t="e">
        <f t="shared" si="17"/>
        <v>#DIV/0!</v>
      </c>
      <c r="I12" s="4" t="e">
        <f>#REF!</f>
        <v>#REF!</v>
      </c>
      <c r="J12" s="4">
        <f t="shared" si="18"/>
        <v>0</v>
      </c>
      <c r="O12">
        <v>0</v>
      </c>
      <c r="P12">
        <f t="shared" si="19"/>
        <v>0</v>
      </c>
      <c r="Q12">
        <f t="shared" si="19"/>
        <v>0</v>
      </c>
      <c r="R12" s="2">
        <v>0</v>
      </c>
    </row>
    <row r="13" spans="1:20" x14ac:dyDescent="0.25">
      <c r="A13" s="4">
        <f t="shared" ref="A13" si="20">N13</f>
        <v>0</v>
      </c>
      <c r="B13" s="4">
        <f t="shared" ref="B13" si="21">Q13</f>
        <v>0</v>
      </c>
      <c r="C13" s="4">
        <f t="shared" ref="C13" si="22">B13*1.2</f>
        <v>0</v>
      </c>
      <c r="D13" s="4">
        <f t="shared" ref="D13" si="23">C13*1.2</f>
        <v>0</v>
      </c>
      <c r="E13" s="5">
        <f t="shared" ref="E13" si="24">R13</f>
        <v>0</v>
      </c>
      <c r="F13" s="9" t="e">
        <f t="shared" ref="F13" si="25">ROUND((E13/B13),0)</f>
        <v>#DIV/0!</v>
      </c>
      <c r="G13" s="9" t="e">
        <f t="shared" ref="G13" si="26">ROUND((E13/C13),0)</f>
        <v>#DIV/0!</v>
      </c>
      <c r="H13" s="9" t="e">
        <f t="shared" ref="H13" si="27">ROUND((E13/D13),0)</f>
        <v>#DIV/0!</v>
      </c>
      <c r="I13" s="4" t="e">
        <f>#REF!</f>
        <v>#REF!</v>
      </c>
      <c r="J13" s="4">
        <f t="shared" ref="J13" si="28">S13</f>
        <v>0</v>
      </c>
      <c r="O13">
        <v>0</v>
      </c>
      <c r="P13">
        <f t="shared" ref="P13" si="29">O13/1.2</f>
        <v>0</v>
      </c>
      <c r="Q13">
        <f t="shared" ref="Q13" si="30">P13/1.2</f>
        <v>0</v>
      </c>
      <c r="R13" s="2">
        <v>0</v>
      </c>
    </row>
    <row r="14" spans="1:20" x14ac:dyDescent="0.25">
      <c r="A14" s="4">
        <f t="shared" si="10"/>
        <v>0</v>
      </c>
      <c r="B14" s="4">
        <f t="shared" si="11"/>
        <v>0</v>
      </c>
      <c r="C14" s="4">
        <f t="shared" si="12"/>
        <v>0</v>
      </c>
      <c r="D14" s="4">
        <f t="shared" si="13"/>
        <v>0</v>
      </c>
      <c r="E14" s="5">
        <f t="shared" si="14"/>
        <v>0</v>
      </c>
      <c r="F14" s="9" t="e">
        <f t="shared" si="15"/>
        <v>#DIV/0!</v>
      </c>
      <c r="G14" s="9" t="e">
        <f t="shared" si="16"/>
        <v>#DIV/0!</v>
      </c>
      <c r="H14" s="9" t="e">
        <f t="shared" si="17"/>
        <v>#DIV/0!</v>
      </c>
      <c r="I14" s="4" t="e">
        <f>#REF!</f>
        <v>#REF!</v>
      </c>
      <c r="J14" s="4">
        <f t="shared" si="18"/>
        <v>0</v>
      </c>
      <c r="O14">
        <v>0</v>
      </c>
      <c r="P14">
        <f t="shared" si="19"/>
        <v>0</v>
      </c>
      <c r="Q14">
        <f t="shared" si="19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s="48" customFormat="1" x14ac:dyDescent="0.25">
      <c r="A16" s="46">
        <f t="shared" ref="A16:A25" si="31">N16</f>
        <v>0</v>
      </c>
      <c r="B16" s="46">
        <f t="shared" ref="B16:B25" si="32">Q16</f>
        <v>571</v>
      </c>
      <c r="C16" s="46">
        <f t="shared" ref="C16:C25" si="33">B16*1.2</f>
        <v>685.19999999999993</v>
      </c>
      <c r="D16" s="46">
        <f t="shared" ref="D16:D25" si="34">C16*1.2</f>
        <v>822.2399999999999</v>
      </c>
      <c r="E16" s="47">
        <f t="shared" ref="E16:E25" si="35">R16</f>
        <v>13900000</v>
      </c>
      <c r="F16" s="46">
        <f t="shared" ref="F16:F25" si="36">ROUND((E16/B16),0)</f>
        <v>24343</v>
      </c>
      <c r="G16" s="46">
        <f t="shared" ref="G16:G25" si="37">ROUND((E16/C16),0)</f>
        <v>20286</v>
      </c>
      <c r="H16" s="46">
        <f t="shared" ref="H16:H25" si="38">ROUND((E16/D16),0)</f>
        <v>16905</v>
      </c>
      <c r="I16" s="46" t="e">
        <f>#REF!</f>
        <v>#REF!</v>
      </c>
      <c r="J16" s="46">
        <f t="shared" ref="J16:J25" si="39">S16</f>
        <v>0</v>
      </c>
      <c r="O16" s="48">
        <v>0</v>
      </c>
      <c r="P16" s="48">
        <f t="shared" ref="P16:Q25" si="40">O16/1.2</f>
        <v>0</v>
      </c>
      <c r="Q16" s="48">
        <v>571</v>
      </c>
      <c r="R16" s="49">
        <v>13900000</v>
      </c>
    </row>
    <row r="17" spans="1:25" s="51" customFormat="1" x14ac:dyDescent="0.25">
      <c r="A17" s="9">
        <f t="shared" si="31"/>
        <v>0</v>
      </c>
      <c r="B17" s="9">
        <f t="shared" si="32"/>
        <v>484</v>
      </c>
      <c r="C17" s="9">
        <f t="shared" si="33"/>
        <v>580.79999999999995</v>
      </c>
      <c r="D17" s="9">
        <f t="shared" si="34"/>
        <v>696.95999999999992</v>
      </c>
      <c r="E17" s="50">
        <f t="shared" si="35"/>
        <v>13500000</v>
      </c>
      <c r="F17" s="9">
        <f t="shared" si="36"/>
        <v>27893</v>
      </c>
      <c r="G17" s="9">
        <f t="shared" si="37"/>
        <v>23244</v>
      </c>
      <c r="H17" s="9">
        <f t="shared" si="38"/>
        <v>19370</v>
      </c>
      <c r="I17" s="9" t="e">
        <f>#REF!</f>
        <v>#REF!</v>
      </c>
      <c r="J17" s="9">
        <f t="shared" si="39"/>
        <v>0</v>
      </c>
      <c r="O17" s="51">
        <v>0</v>
      </c>
      <c r="P17" s="51">
        <f t="shared" si="40"/>
        <v>0</v>
      </c>
      <c r="Q17" s="51">
        <v>484</v>
      </c>
      <c r="R17" s="52">
        <v>13500000</v>
      </c>
    </row>
    <row r="18" spans="1:25" x14ac:dyDescent="0.25">
      <c r="A18" s="4">
        <f t="shared" si="31"/>
        <v>0</v>
      </c>
      <c r="B18" s="4">
        <f t="shared" si="32"/>
        <v>590</v>
      </c>
      <c r="C18" s="4">
        <f t="shared" si="33"/>
        <v>708</v>
      </c>
      <c r="D18" s="4">
        <f t="shared" si="34"/>
        <v>849.6</v>
      </c>
      <c r="E18" s="5">
        <f t="shared" si="35"/>
        <v>14500000</v>
      </c>
      <c r="F18" s="9">
        <f t="shared" si="36"/>
        <v>24576</v>
      </c>
      <c r="G18" s="9">
        <f t="shared" si="37"/>
        <v>20480</v>
      </c>
      <c r="H18" s="9">
        <f t="shared" si="38"/>
        <v>17067</v>
      </c>
      <c r="I18" s="4" t="e">
        <f>#REF!</f>
        <v>#REF!</v>
      </c>
      <c r="J18" s="4">
        <f t="shared" si="39"/>
        <v>0</v>
      </c>
      <c r="O18">
        <v>0</v>
      </c>
      <c r="P18">
        <v>649</v>
      </c>
      <c r="Q18">
        <f>P18/1.1</f>
        <v>590</v>
      </c>
      <c r="R18" s="2">
        <v>14500000</v>
      </c>
    </row>
    <row r="19" spans="1:25" x14ac:dyDescent="0.25">
      <c r="A19" s="4">
        <f t="shared" ref="A19:A22" si="41">N19</f>
        <v>0</v>
      </c>
      <c r="B19" s="4">
        <f t="shared" ref="B19:B22" si="42">Q19</f>
        <v>0</v>
      </c>
      <c r="C19" s="4">
        <f t="shared" ref="C19:C22" si="43">B19*1.2</f>
        <v>0</v>
      </c>
      <c r="D19" s="4">
        <f t="shared" ref="D19:D22" si="44">C19*1.2</f>
        <v>0</v>
      </c>
      <c r="E19" s="5">
        <f t="shared" ref="E19:E22" si="45">R19</f>
        <v>0</v>
      </c>
      <c r="F19" s="9" t="e">
        <f t="shared" ref="F19:F22" si="46">ROUND((E19/B19),0)</f>
        <v>#DIV/0!</v>
      </c>
      <c r="G19" s="9" t="e">
        <f t="shared" ref="G19:G22" si="47">ROUND((E19/C19),0)</f>
        <v>#DIV/0!</v>
      </c>
      <c r="H19" s="9" t="e">
        <f t="shared" ref="H19:H22" si="48">ROUND((E19/D19),0)</f>
        <v>#DIV/0!</v>
      </c>
      <c r="I19" s="4" t="e">
        <f>#REF!</f>
        <v>#REF!</v>
      </c>
      <c r="J19" s="4">
        <f t="shared" ref="J19:J22" si="49">S19</f>
        <v>0</v>
      </c>
      <c r="O19">
        <v>0</v>
      </c>
      <c r="P19">
        <f t="shared" ref="P19:P22" si="50">O19/1.2</f>
        <v>0</v>
      </c>
      <c r="Q19">
        <f t="shared" ref="Q19:Q22" si="51">P19/1.2</f>
        <v>0</v>
      </c>
      <c r="R19" s="2">
        <v>0</v>
      </c>
    </row>
    <row r="20" spans="1:25" x14ac:dyDescent="0.25">
      <c r="A20" s="4">
        <f t="shared" si="41"/>
        <v>0</v>
      </c>
      <c r="B20" s="4">
        <f t="shared" si="42"/>
        <v>0</v>
      </c>
      <c r="C20" s="4">
        <f t="shared" si="43"/>
        <v>0</v>
      </c>
      <c r="D20" s="4">
        <f t="shared" si="44"/>
        <v>0</v>
      </c>
      <c r="E20" s="5">
        <f t="shared" si="45"/>
        <v>0</v>
      </c>
      <c r="F20" s="9" t="e">
        <f t="shared" si="46"/>
        <v>#DIV/0!</v>
      </c>
      <c r="G20" s="9" t="e">
        <f t="shared" si="47"/>
        <v>#DIV/0!</v>
      </c>
      <c r="H20" s="9" t="e">
        <f t="shared" si="48"/>
        <v>#DIV/0!</v>
      </c>
      <c r="I20" s="4" t="e">
        <f>#REF!</f>
        <v>#REF!</v>
      </c>
      <c r="J20" s="4">
        <f t="shared" si="49"/>
        <v>0</v>
      </c>
      <c r="O20">
        <v>0</v>
      </c>
      <c r="P20">
        <f t="shared" si="50"/>
        <v>0</v>
      </c>
      <c r="Q20">
        <f t="shared" si="51"/>
        <v>0</v>
      </c>
      <c r="R20" s="2">
        <v>0</v>
      </c>
    </row>
    <row r="21" spans="1:25" x14ac:dyDescent="0.25">
      <c r="A21" s="4">
        <f t="shared" si="41"/>
        <v>0</v>
      </c>
      <c r="B21" s="4">
        <f t="shared" si="42"/>
        <v>0</v>
      </c>
      <c r="C21" s="4">
        <f t="shared" si="43"/>
        <v>0</v>
      </c>
      <c r="D21" s="4">
        <f t="shared" si="44"/>
        <v>0</v>
      </c>
      <c r="E21" s="5">
        <f t="shared" si="45"/>
        <v>0</v>
      </c>
      <c r="F21" s="9" t="e">
        <f t="shared" si="46"/>
        <v>#DIV/0!</v>
      </c>
      <c r="G21" s="9" t="e">
        <f t="shared" si="47"/>
        <v>#DIV/0!</v>
      </c>
      <c r="H21" s="9" t="e">
        <f t="shared" si="48"/>
        <v>#DIV/0!</v>
      </c>
      <c r="I21" s="4" t="e">
        <f>#REF!</f>
        <v>#REF!</v>
      </c>
      <c r="J21" s="4">
        <f t="shared" si="49"/>
        <v>0</v>
      </c>
      <c r="O21">
        <v>0</v>
      </c>
      <c r="P21">
        <f t="shared" si="50"/>
        <v>0</v>
      </c>
      <c r="Q21">
        <f t="shared" si="51"/>
        <v>0</v>
      </c>
      <c r="R21" s="2">
        <v>0</v>
      </c>
    </row>
    <row r="22" spans="1:25" x14ac:dyDescent="0.25">
      <c r="A22" s="4">
        <f t="shared" si="41"/>
        <v>0</v>
      </c>
      <c r="B22" s="4">
        <f t="shared" si="42"/>
        <v>0</v>
      </c>
      <c r="C22" s="4">
        <f t="shared" si="43"/>
        <v>0</v>
      </c>
      <c r="D22" s="4">
        <f t="shared" si="44"/>
        <v>0</v>
      </c>
      <c r="E22" s="5">
        <f t="shared" si="45"/>
        <v>0</v>
      </c>
      <c r="F22" s="9" t="e">
        <f t="shared" si="46"/>
        <v>#DIV/0!</v>
      </c>
      <c r="G22" s="9" t="e">
        <f t="shared" si="47"/>
        <v>#DIV/0!</v>
      </c>
      <c r="H22" s="9" t="e">
        <f t="shared" si="48"/>
        <v>#DIV/0!</v>
      </c>
      <c r="I22" s="4" t="e">
        <f>#REF!</f>
        <v>#REF!</v>
      </c>
      <c r="J22" s="4">
        <f t="shared" si="49"/>
        <v>0</v>
      </c>
      <c r="O22">
        <v>0</v>
      </c>
      <c r="P22">
        <f t="shared" si="50"/>
        <v>0</v>
      </c>
      <c r="Q22">
        <f t="shared" si="51"/>
        <v>0</v>
      </c>
      <c r="R22" s="2">
        <v>0</v>
      </c>
    </row>
    <row r="23" spans="1:25" x14ac:dyDescent="0.25">
      <c r="A23" s="4">
        <f t="shared" ref="A23" si="52">N23</f>
        <v>0</v>
      </c>
      <c r="B23" s="4">
        <f t="shared" ref="B23" si="53">Q23</f>
        <v>0</v>
      </c>
      <c r="C23" s="4">
        <f t="shared" ref="C23" si="54">B23*1.2</f>
        <v>0</v>
      </c>
      <c r="D23" s="4">
        <f t="shared" ref="D23" si="55">C23*1.2</f>
        <v>0</v>
      </c>
      <c r="E23" s="5">
        <f t="shared" ref="E23" si="56">R23</f>
        <v>0</v>
      </c>
      <c r="F23" s="9" t="e">
        <f t="shared" ref="F23" si="57">ROUND((E23/B23),0)</f>
        <v>#DIV/0!</v>
      </c>
      <c r="G23" s="9" t="e">
        <f t="shared" ref="G23" si="58">ROUND((E23/C23),0)</f>
        <v>#DIV/0!</v>
      </c>
      <c r="H23" s="9" t="e">
        <f t="shared" ref="H23" si="59">ROUND((E23/D23),0)</f>
        <v>#DIV/0!</v>
      </c>
      <c r="I23" s="4" t="e">
        <f>#REF!</f>
        <v>#REF!</v>
      </c>
      <c r="J23" s="4">
        <f t="shared" ref="J23" si="60">S23</f>
        <v>0</v>
      </c>
      <c r="O23">
        <v>0</v>
      </c>
      <c r="P23">
        <f t="shared" ref="P23" si="61">O23/1.2</f>
        <v>0</v>
      </c>
      <c r="Q23">
        <f t="shared" ref="Q23" si="62">P23/1.2</f>
        <v>0</v>
      </c>
      <c r="R23" s="2">
        <v>0</v>
      </c>
    </row>
    <row r="24" spans="1:25" x14ac:dyDescent="0.25">
      <c r="A24" s="4">
        <f t="shared" si="31"/>
        <v>0</v>
      </c>
      <c r="B24" s="4">
        <f t="shared" si="32"/>
        <v>0</v>
      </c>
      <c r="C24" s="4">
        <f t="shared" si="33"/>
        <v>0</v>
      </c>
      <c r="D24" s="4">
        <f t="shared" si="34"/>
        <v>0</v>
      </c>
      <c r="E24" s="5">
        <f t="shared" si="35"/>
        <v>0</v>
      </c>
      <c r="F24" s="9" t="e">
        <f t="shared" si="36"/>
        <v>#DIV/0!</v>
      </c>
      <c r="G24" s="9" t="e">
        <f t="shared" si="37"/>
        <v>#DIV/0!</v>
      </c>
      <c r="H24" s="9" t="e">
        <f t="shared" si="38"/>
        <v>#DIV/0!</v>
      </c>
      <c r="I24" s="4" t="e">
        <f>#REF!</f>
        <v>#REF!</v>
      </c>
      <c r="J24" s="4">
        <f t="shared" si="39"/>
        <v>0</v>
      </c>
      <c r="O24">
        <v>0</v>
      </c>
      <c r="P24">
        <f t="shared" si="40"/>
        <v>0</v>
      </c>
      <c r="Q24">
        <f t="shared" si="40"/>
        <v>0</v>
      </c>
      <c r="R24" s="2">
        <v>0</v>
      </c>
    </row>
    <row r="25" spans="1:25" x14ac:dyDescent="0.25">
      <c r="A25" s="4">
        <f t="shared" si="31"/>
        <v>0</v>
      </c>
      <c r="B25" s="4">
        <f t="shared" si="32"/>
        <v>0</v>
      </c>
      <c r="C25" s="4">
        <f t="shared" si="33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24000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2800</v>
      </c>
      <c r="X27" s="22"/>
    </row>
    <row r="28" spans="1:25" ht="15.75" x14ac:dyDescent="0.25">
      <c r="E28" t="s">
        <v>42</v>
      </c>
      <c r="F28" s="7">
        <v>43.99</v>
      </c>
      <c r="G28">
        <f>F28*10.764</f>
        <v>473.50835999999998</v>
      </c>
      <c r="S28" s="10"/>
      <c r="T28" s="10"/>
      <c r="U28" s="17" t="s">
        <v>15</v>
      </c>
      <c r="V28" s="18"/>
      <c r="W28" s="19">
        <f>W26-W27</f>
        <v>21200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2800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2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58</v>
      </c>
      <c r="X31" s="31">
        <v>2023</v>
      </c>
      <c r="Y31" t="s">
        <v>41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5" ht="48" customHeight="1" x14ac:dyDescent="0.25">
      <c r="P33" s="43" t="s">
        <v>40</v>
      </c>
      <c r="Q33" s="43"/>
      <c r="R33" s="43"/>
      <c r="S33" s="43"/>
      <c r="T33" s="44"/>
      <c r="U33" s="21" t="s">
        <v>20</v>
      </c>
      <c r="V33" s="23"/>
      <c r="W33" s="24">
        <f>90*W30/W32</f>
        <v>3</v>
      </c>
      <c r="X33" s="24"/>
    </row>
    <row r="34" spans="15:25" ht="15.75" x14ac:dyDescent="0.25">
      <c r="U34" s="17"/>
      <c r="V34" s="26"/>
      <c r="W34" s="27">
        <v>0</v>
      </c>
      <c r="X34" s="27"/>
    </row>
    <row r="35" spans="15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2800</v>
      </c>
      <c r="X36" s="22"/>
    </row>
    <row r="37" spans="15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21200</v>
      </c>
      <c r="X37" s="22"/>
    </row>
    <row r="38" spans="15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24000</v>
      </c>
      <c r="X39" s="22"/>
    </row>
    <row r="40" spans="15:25" ht="15.75" x14ac:dyDescent="0.25">
      <c r="S40" s="10"/>
      <c r="T40" s="10"/>
      <c r="U40" s="23"/>
      <c r="V40" s="23"/>
      <c r="W40" s="24"/>
      <c r="X40" s="24"/>
    </row>
    <row r="41" spans="15:25" ht="15.75" x14ac:dyDescent="0.25">
      <c r="S41" s="10"/>
      <c r="T41" s="10"/>
      <c r="U41" s="28" t="s">
        <v>38</v>
      </c>
      <c r="V41" s="30"/>
      <c r="W41" s="25">
        <v>474</v>
      </c>
      <c r="X41" s="24"/>
    </row>
    <row r="42" spans="15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11376000</v>
      </c>
      <c r="X42" s="33"/>
    </row>
    <row r="43" spans="15:25" ht="15.75" x14ac:dyDescent="0.25">
      <c r="S43" s="11"/>
      <c r="T43" s="10"/>
      <c r="U43" s="17" t="s">
        <v>25</v>
      </c>
      <c r="V43" s="23"/>
      <c r="W43" s="45">
        <f>W42*0.98</f>
        <v>11148480</v>
      </c>
      <c r="X43" s="35"/>
      <c r="Y43" s="41">
        <f>W43*0.75</f>
        <v>8361360</v>
      </c>
    </row>
    <row r="44" spans="15:25" ht="15.75" x14ac:dyDescent="0.25">
      <c r="S44" s="10"/>
      <c r="T44" s="10"/>
      <c r="U44" s="17" t="s">
        <v>26</v>
      </c>
      <c r="V44" s="23"/>
      <c r="W44" s="34">
        <f>W42*0.8</f>
        <v>9100800</v>
      </c>
      <c r="X44" s="34"/>
    </row>
    <row r="45" spans="15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5" ht="15.75" x14ac:dyDescent="0.25">
      <c r="U46" s="37" t="s">
        <v>27</v>
      </c>
      <c r="V46" s="38"/>
      <c r="W46" s="39">
        <f>W27*W41</f>
        <v>1327200</v>
      </c>
      <c r="X46" s="39"/>
    </row>
    <row r="47" spans="15:25" ht="15.75" x14ac:dyDescent="0.25">
      <c r="U47" s="17" t="s">
        <v>28</v>
      </c>
      <c r="V47" s="23"/>
      <c r="W47" s="36"/>
      <c r="X47" s="36"/>
    </row>
    <row r="48" spans="15:25" ht="15.75" x14ac:dyDescent="0.25">
      <c r="U48" s="40" t="s">
        <v>29</v>
      </c>
      <c r="V48" s="36"/>
      <c r="W48" s="34">
        <f>W42*0.025/12</f>
        <v>23700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6:P6"/>
  <sheetViews>
    <sheetView zoomScaleNormal="100" workbookViewId="0">
      <selection activeCell="P7" sqref="P7"/>
    </sheetView>
  </sheetViews>
  <sheetFormatPr defaultRowHeight="15" x14ac:dyDescent="0.25"/>
  <sheetData>
    <row r="6" spans="15:16" x14ac:dyDescent="0.25">
      <c r="O6">
        <v>60.29</v>
      </c>
      <c r="P6">
        <f>O6*10.764</f>
        <v>648.96155999999996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Q44"/>
  <sheetViews>
    <sheetView topLeftCell="D1" zoomScaleNormal="100" workbookViewId="0">
      <selection activeCell="Q11" sqref="Q11"/>
    </sheetView>
  </sheetViews>
  <sheetFormatPr defaultRowHeight="15" x14ac:dyDescent="0.25"/>
  <sheetData>
    <row r="10" spans="16:17" x14ac:dyDescent="0.25">
      <c r="P10">
        <v>58.15</v>
      </c>
      <c r="Q10">
        <f>P10*10.764</f>
        <v>625.92659999999989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1:S11"/>
  <sheetViews>
    <sheetView topLeftCell="D6" workbookViewId="0">
      <selection activeCell="S12" sqref="S12"/>
    </sheetView>
  </sheetViews>
  <sheetFormatPr defaultRowHeight="15" x14ac:dyDescent="0.25"/>
  <sheetData>
    <row r="11" spans="18:19" x14ac:dyDescent="0.25">
      <c r="R11">
        <v>44.01</v>
      </c>
      <c r="S11">
        <f>R11*10.764</f>
        <v>473.72363999999993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zoomScaleNormal="100" workbookViewId="0">
      <selection activeCell="Q10" sqref="Q10"/>
    </sheetView>
  </sheetViews>
  <sheetFormatPr defaultRowHeight="15" x14ac:dyDescent="0.25"/>
  <sheetData>
    <row r="2" spans="1:17" x14ac:dyDescent="0.25">
      <c r="A2" s="6"/>
    </row>
    <row r="9" spans="1:17" x14ac:dyDescent="0.25">
      <c r="P9">
        <v>43.99</v>
      </c>
      <c r="Q9">
        <f>P9*10.764</f>
        <v>473.50835999999998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1" sqref="C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" zoomScaleNormal="100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W7:X7"/>
  <sheetViews>
    <sheetView topLeftCell="I1" zoomScaleNormal="100" workbookViewId="0">
      <selection activeCell="X8" sqref="X8"/>
    </sheetView>
  </sheetViews>
  <sheetFormatPr defaultRowHeight="15" x14ac:dyDescent="0.25"/>
  <sheetData>
    <row r="7" spans="23:24" x14ac:dyDescent="0.25">
      <c r="W7">
        <v>58.06</v>
      </c>
      <c r="X7">
        <f>W7*10.764</f>
        <v>624.95784000000003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D1" workbookViewId="0">
      <selection activeCell="R7" sqref="R7"/>
    </sheetView>
  </sheetViews>
  <sheetFormatPr defaultRowHeight="15" x14ac:dyDescent="0.25"/>
  <sheetData>
    <row r="1" spans="1:18" x14ac:dyDescent="0.25">
      <c r="A1" s="6"/>
    </row>
    <row r="6" spans="1:18" x14ac:dyDescent="0.25">
      <c r="Q6">
        <v>38.83</v>
      </c>
      <c r="R6">
        <f>Q6*10.764</f>
        <v>417.96611999999993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6:O6"/>
  <sheetViews>
    <sheetView zoomScaleNormal="100" workbookViewId="0">
      <selection activeCell="O7" sqref="O7"/>
    </sheetView>
  </sheetViews>
  <sheetFormatPr defaultRowHeight="15" x14ac:dyDescent="0.25"/>
  <sheetData>
    <row r="6" spans="14:15" x14ac:dyDescent="0.25">
      <c r="N6">
        <v>41.8</v>
      </c>
      <c r="O6">
        <f>N6*10.764</f>
        <v>449.93519999999995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2025-01-31T10:35:45Z</dcterms:modified>
</cp:coreProperties>
</file>