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Nashik Highway\Anil Surwanshi\"/>
    </mc:Choice>
  </mc:AlternateContent>
  <bookViews>
    <workbookView xWindow="-120" yWindow="-120" windowWidth="20730" windowHeight="111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IGR." sheetId="41" r:id="rId8"/>
  </sheets>
  <calcPr calcId="152511"/>
</workbook>
</file>

<file path=xl/calcChain.xml><?xml version="1.0" encoding="utf-8"?>
<calcChain xmlns="http://schemas.openxmlformats.org/spreadsheetml/2006/main">
  <c r="P12" i="4" l="1"/>
  <c r="Q13" i="4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J13" i="4"/>
  <c r="I13" i="4"/>
  <c r="E13" i="4"/>
  <c r="A13" i="4"/>
  <c r="Q12" i="4"/>
  <c r="B12" i="4" s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Q8" i="4"/>
  <c r="B8" i="4" s="1"/>
  <c r="C8" i="4" s="1"/>
  <c r="D8" i="4" s="1"/>
  <c r="J8" i="4"/>
  <c r="I8" i="4"/>
  <c r="E8" i="4"/>
  <c r="A8" i="4"/>
  <c r="F13" i="4" l="1"/>
  <c r="F12" i="4"/>
  <c r="F8" i="4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P17" i="4"/>
  <c r="Q17" i="4" s="1"/>
  <c r="P16" i="4"/>
  <c r="Q16" i="4" s="1"/>
  <c r="P15" i="4"/>
  <c r="Q15" i="4" s="1"/>
  <c r="P14" i="4"/>
  <c r="Q14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<sst xmlns="http://schemas.openxmlformats.org/spreadsheetml/2006/main" count="129" uniqueCount="99">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</sst>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247145</xdr:colOff>
      <xdr:row>31</xdr:row>
      <xdr:rowOff>27833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667" cy="5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79105</xdr:colOff>
      <xdr:row>30</xdr:row>
      <xdr:rowOff>37381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85714" cy="57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179352</xdr:colOff>
      <xdr:row>30</xdr:row>
      <xdr:rowOff>180238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0952" cy="58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25</xdr:row>
      <xdr:rowOff>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476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D12" sqref="D12"/>
    </sheetView>
  </sheetViews>
  <sheetFormatPr defaultRowHeight="15"/>
  <cols>
    <col min="1" max="1" width="10.5703125" customWidth="1"/>
    <col min="2" max="2" width="42.42578125" bestFit="1" customWidth="1"/>
    <col min="3" max="3" width="16.14062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60">
        <f>C3+D2</f>
        <v>36235</v>
      </c>
      <c r="G2" s="109" t="s">
        <v>76</v>
      </c>
      <c r="H2" s="110"/>
    </row>
    <row r="3" spans="2:17" ht="15.75" thickBot="1">
      <c r="B3" s="40" t="s">
        <v>59</v>
      </c>
      <c r="C3" s="51">
        <v>34200</v>
      </c>
      <c r="D3" s="40"/>
      <c r="E3" s="40"/>
      <c r="F3" s="40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40" t="s">
        <v>81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40" t="s">
        <v>82</v>
      </c>
      <c r="C6" s="51">
        <v>11800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40" t="s">
        <v>83</v>
      </c>
      <c r="C7" s="55">
        <f>C5-C6</f>
        <v>22400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40" t="s">
        <v>84</v>
      </c>
      <c r="C8" s="93">
        <v>0.13</v>
      </c>
      <c r="D8" s="94">
        <f>1-C8</f>
        <v>0.87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8" t="s">
        <v>85</v>
      </c>
      <c r="D9" s="55">
        <f>ROUND(C7*D8,0)</f>
        <v>19488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40" t="s">
        <v>86</v>
      </c>
      <c r="C10" s="55">
        <f>C6+D9</f>
        <v>31288</v>
      </c>
      <c r="D10" s="56" t="s">
        <v>61</v>
      </c>
      <c r="E10" s="57">
        <f>ROUND(C10/10.764,0)</f>
        <v>2907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6" t="s">
        <v>63</v>
      </c>
      <c r="C12" s="61">
        <v>2025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6" t="s">
        <v>64</v>
      </c>
      <c r="C13" s="61">
        <v>2012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6" t="s">
        <v>65</v>
      </c>
      <c r="C14" s="61">
        <f>C12-C13</f>
        <v>13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6">
        <f>60-C14</f>
        <v>47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C16">
        <v>2783</v>
      </c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>
      <c r="C17" s="53">
        <f>E10*C16</f>
        <v>8090181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1"/>
      <c r="L1" s="111"/>
      <c r="M1" s="111"/>
      <c r="N1" s="111"/>
      <c r="O1" s="111"/>
      <c r="P1" s="111"/>
      <c r="Q1" s="111"/>
      <c r="R1" s="11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>
      <c r="P33" s="53"/>
      <c r="Q33" s="53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</row>
    <row r="2" spans="1:8">
      <c r="A2" s="15"/>
      <c r="D2" s="17"/>
    </row>
    <row r="3" spans="1:8">
      <c r="A3" s="15" t="s">
        <v>13</v>
      </c>
      <c r="B3" s="18"/>
      <c r="C3" s="19">
        <v>4500</v>
      </c>
      <c r="D3" s="20" t="s">
        <v>97</v>
      </c>
    </row>
    <row r="4" spans="1:8" ht="30">
      <c r="A4" s="21" t="s">
        <v>14</v>
      </c>
      <c r="B4" s="18"/>
      <c r="C4" s="19">
        <v>2000</v>
      </c>
      <c r="D4" s="22"/>
    </row>
    <row r="5" spans="1:8" ht="16.5">
      <c r="A5" s="15" t="s">
        <v>15</v>
      </c>
      <c r="B5" s="18"/>
      <c r="C5" s="19">
        <f>C3-C4</f>
        <v>2500</v>
      </c>
      <c r="D5" s="22"/>
      <c r="H5" s="38"/>
    </row>
    <row r="6" spans="1:8">
      <c r="A6" s="15" t="s">
        <v>16</v>
      </c>
      <c r="B6" s="18"/>
      <c r="C6" s="19">
        <f>C4</f>
        <v>2000</v>
      </c>
      <c r="D6" s="22"/>
    </row>
    <row r="7" spans="1:8">
      <c r="A7" s="15" t="s">
        <v>17</v>
      </c>
      <c r="B7" s="23"/>
      <c r="C7" s="24">
        <v>13</v>
      </c>
      <c r="D7" s="24"/>
    </row>
    <row r="8" spans="1:8">
      <c r="A8" s="15" t="s">
        <v>18</v>
      </c>
      <c r="B8" s="23"/>
      <c r="C8" s="24">
        <v>48</v>
      </c>
      <c r="D8" s="24"/>
    </row>
    <row r="9" spans="1:8">
      <c r="A9" s="15" t="s">
        <v>19</v>
      </c>
      <c r="B9" s="23"/>
      <c r="C9" s="24">
        <v>60</v>
      </c>
      <c r="D9" s="24"/>
    </row>
    <row r="10" spans="1:8" ht="30">
      <c r="A10" s="21" t="s">
        <v>20</v>
      </c>
      <c r="B10" s="23"/>
      <c r="C10" s="24">
        <f>90*C7/C9</f>
        <v>19.5</v>
      </c>
      <c r="D10" s="24"/>
    </row>
    <row r="11" spans="1:8">
      <c r="A11" s="15"/>
      <c r="B11" s="25"/>
      <c r="C11" s="26">
        <f>C10%</f>
        <v>0.19500000000000001</v>
      </c>
      <c r="D11" s="26"/>
    </row>
    <row r="12" spans="1:8">
      <c r="A12" s="15" t="s">
        <v>21</v>
      </c>
      <c r="B12" s="18"/>
      <c r="C12" s="19">
        <f>C6*C11</f>
        <v>390</v>
      </c>
      <c r="D12" s="22"/>
    </row>
    <row r="13" spans="1:8">
      <c r="A13" s="15" t="s">
        <v>22</v>
      </c>
      <c r="B13" s="18"/>
      <c r="C13" s="19">
        <f>C6-C12</f>
        <v>1610</v>
      </c>
      <c r="D13" s="22"/>
    </row>
    <row r="14" spans="1:8">
      <c r="A14" s="15" t="s">
        <v>15</v>
      </c>
      <c r="B14" s="18"/>
      <c r="C14" s="19">
        <f>C5</f>
        <v>2500</v>
      </c>
      <c r="D14" s="22"/>
    </row>
    <row r="15" spans="1:8">
      <c r="B15" s="18"/>
      <c r="C15" s="19"/>
      <c r="D15" s="22"/>
    </row>
    <row r="16" spans="1:8">
      <c r="A16" s="27" t="s">
        <v>23</v>
      </c>
      <c r="B16" s="28"/>
      <c r="C16" s="20">
        <f>C14+C13</f>
        <v>4110</v>
      </c>
      <c r="D16" s="20"/>
      <c r="E16" s="60"/>
    </row>
    <row r="17" spans="1:5">
      <c r="B17" s="23"/>
      <c r="C17" s="24"/>
      <c r="D17" s="24"/>
    </row>
    <row r="18" spans="1:5" ht="16.5">
      <c r="A18" s="27" t="s">
        <v>98</v>
      </c>
      <c r="B18" s="7"/>
      <c r="C18" s="71">
        <v>700</v>
      </c>
      <c r="D18" s="71"/>
      <c r="E18" s="72"/>
    </row>
    <row r="19" spans="1:5">
      <c r="A19" s="15"/>
      <c r="B19" s="6"/>
      <c r="C19" s="29">
        <f>C18*C16</f>
        <v>2877000</v>
      </c>
      <c r="D19" t="s">
        <v>68</v>
      </c>
      <c r="E19" s="29"/>
    </row>
    <row r="20" spans="1:5">
      <c r="A20" s="15"/>
      <c r="B20" s="53">
        <f>C20*75%</f>
        <v>1941975</v>
      </c>
      <c r="C20" s="30">
        <f>C19*90%</f>
        <v>2589300</v>
      </c>
      <c r="D20" t="s">
        <v>24</v>
      </c>
      <c r="E20" s="30"/>
    </row>
    <row r="21" spans="1:5">
      <c r="A21" s="15"/>
      <c r="C21" s="30">
        <f>C19*80%</f>
        <v>2301600</v>
      </c>
      <c r="D21" t="s">
        <v>25</v>
      </c>
      <c r="E21" s="30"/>
    </row>
    <row r="22" spans="1:5">
      <c r="A22" s="15"/>
    </row>
    <row r="23" spans="1:5">
      <c r="A23" s="31" t="s">
        <v>26</v>
      </c>
      <c r="B23" s="32"/>
      <c r="C23" s="33">
        <f>C4*C18</f>
        <v>1400000</v>
      </c>
      <c r="D23" s="33">
        <f>D4*D18</f>
        <v>0</v>
      </c>
    </row>
    <row r="24" spans="1:5">
      <c r="A24" s="15" t="s">
        <v>27</v>
      </c>
    </row>
    <row r="25" spans="1:5">
      <c r="A25" s="34" t="s">
        <v>28</v>
      </c>
      <c r="B25" s="16"/>
      <c r="C25" s="30">
        <f>C19*0.025/12</f>
        <v>5993.75</v>
      </c>
      <c r="D25" s="30"/>
    </row>
    <row r="26" spans="1:5">
      <c r="C26" s="30"/>
      <c r="D26" s="30"/>
    </row>
    <row r="27" spans="1:5">
      <c r="C27" s="30"/>
      <c r="D27" s="30"/>
    </row>
    <row r="28" spans="1:5">
      <c r="C28"/>
      <c r="D28"/>
    </row>
    <row r="29" spans="1:5">
      <c r="C29"/>
      <c r="D29"/>
    </row>
    <row r="30" spans="1:5">
      <c r="C30"/>
      <c r="D30"/>
    </row>
    <row r="31" spans="1:5">
      <c r="C31"/>
      <c r="D31"/>
    </row>
    <row r="32" spans="1:5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P20" sqref="P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0</v>
      </c>
      <c r="C2" s="4">
        <f t="shared" ref="C2:C7" si="2">B2*1.2</f>
        <v>0</v>
      </c>
      <c r="D2" s="4">
        <f t="shared" ref="D2:D7" si="3">C2*1.2</f>
        <v>0</v>
      </c>
      <c r="E2" s="5">
        <f t="shared" ref="E2:E7" si="4">R2</f>
        <v>0</v>
      </c>
      <c r="F2" s="4" t="e">
        <f t="shared" ref="F2:F7" si="5">ROUND((E2/B2),0)</f>
        <v>#DIV/0!</v>
      </c>
      <c r="G2" s="4" t="e">
        <f t="shared" ref="G2:G7" si="6">ROUND((E2/C2),0)</f>
        <v>#DIV/0!</v>
      </c>
      <c r="H2" s="4" t="e">
        <f t="shared" ref="H2:H7" si="7">ROUND((E2/D2),0)</f>
        <v>#DIV/0!</v>
      </c>
      <c r="I2" s="4">
        <f t="shared" ref="I2:I7" si="8">T2</f>
        <v>0</v>
      </c>
      <c r="J2" s="4">
        <f t="shared" ref="J2:J7" si="9">U2</f>
        <v>0</v>
      </c>
      <c r="O2">
        <v>0</v>
      </c>
      <c r="P2">
        <v>0</v>
      </c>
      <c r="Q2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O3">
        <v>0</v>
      </c>
      <c r="P3">
        <v>0</v>
      </c>
      <c r="Q3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O4">
        <v>0</v>
      </c>
      <c r="P4">
        <v>0</v>
      </c>
      <c r="Q4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O5">
        <v>0</v>
      </c>
      <c r="P5">
        <v>0</v>
      </c>
      <c r="Q5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" si="10">O6/1.2</f>
        <v>0</v>
      </c>
      <c r="Q6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>O7/1.2</f>
        <v>0</v>
      </c>
      <c r="Q7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1250</v>
      </c>
      <c r="C8" s="4">
        <f t="shared" ref="C8:C13" si="14">B8*1.2</f>
        <v>1500</v>
      </c>
      <c r="D8" s="4">
        <f t="shared" ref="D8:D13" si="15">C8*1.2</f>
        <v>1800</v>
      </c>
      <c r="E8" s="5">
        <f t="shared" ref="E8:E13" si="16">R8</f>
        <v>6000000</v>
      </c>
      <c r="F8" s="4">
        <f t="shared" ref="F8:F13" si="17">ROUND((E8/B8),0)</f>
        <v>4800</v>
      </c>
      <c r="G8" s="4">
        <f t="shared" ref="G8:G13" si="18">ROUND((E8/C8),0)</f>
        <v>4000</v>
      </c>
      <c r="H8" s="4">
        <f t="shared" ref="H8:H13" si="19">ROUND((E8/D8),0)</f>
        <v>3333</v>
      </c>
      <c r="I8" s="4">
        <f t="shared" ref="I8:I13" si="20">T8</f>
        <v>0</v>
      </c>
      <c r="J8" s="4">
        <f t="shared" ref="J8:J13" si="21">U8</f>
        <v>0</v>
      </c>
      <c r="O8">
        <v>0</v>
      </c>
      <c r="P8">
        <v>1500</v>
      </c>
      <c r="Q8">
        <f t="shared" ref="Q8:Q13" si="22">P8/1.2</f>
        <v>1250</v>
      </c>
      <c r="R8" s="2">
        <v>6000000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>
        <v>0</v>
      </c>
      <c r="P9">
        <v>0</v>
      </c>
      <c r="Q9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>
        <v>0</v>
      </c>
      <c r="P10">
        <v>0</v>
      </c>
      <c r="Q10">
        <f t="shared" si="22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v>0</v>
      </c>
      <c r="Q11"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659.72222222222229</v>
      </c>
      <c r="C12" s="4">
        <f t="shared" si="14"/>
        <v>791.66666666666674</v>
      </c>
      <c r="D12" s="4">
        <f t="shared" si="15"/>
        <v>950</v>
      </c>
      <c r="E12" s="5">
        <f t="shared" si="16"/>
        <v>4500000</v>
      </c>
      <c r="F12" s="4">
        <f t="shared" si="17"/>
        <v>6821</v>
      </c>
      <c r="G12" s="4">
        <f t="shared" si="18"/>
        <v>5684</v>
      </c>
      <c r="H12" s="4">
        <f t="shared" si="19"/>
        <v>4737</v>
      </c>
      <c r="I12" s="4">
        <f t="shared" si="20"/>
        <v>0</v>
      </c>
      <c r="J12" s="4">
        <f t="shared" si="21"/>
        <v>0</v>
      </c>
      <c r="O12">
        <v>950</v>
      </c>
      <c r="P12">
        <f>O12/1.2</f>
        <v>791.66666666666674</v>
      </c>
      <c r="Q12">
        <f t="shared" si="22"/>
        <v>659.72222222222229</v>
      </c>
      <c r="R12" s="2">
        <v>4500000</v>
      </c>
      <c r="S12" s="2"/>
      <c r="V12" s="68"/>
    </row>
    <row r="13" spans="1:35">
      <c r="A13" s="4">
        <f t="shared" si="12"/>
        <v>0</v>
      </c>
      <c r="B13" s="4">
        <f t="shared" si="13"/>
        <v>1291.6666666666667</v>
      </c>
      <c r="C13" s="4">
        <f t="shared" si="14"/>
        <v>1550</v>
      </c>
      <c r="D13" s="4">
        <f t="shared" si="15"/>
        <v>1860</v>
      </c>
      <c r="E13" s="5">
        <f t="shared" si="16"/>
        <v>6500000</v>
      </c>
      <c r="F13" s="4">
        <f t="shared" si="17"/>
        <v>5032</v>
      </c>
      <c r="G13" s="4">
        <f t="shared" si="18"/>
        <v>4194</v>
      </c>
      <c r="H13" s="4">
        <f t="shared" si="19"/>
        <v>3495</v>
      </c>
      <c r="I13" s="4">
        <f t="shared" si="20"/>
        <v>0</v>
      </c>
      <c r="J13" s="4">
        <f t="shared" si="21"/>
        <v>0</v>
      </c>
      <c r="O13">
        <v>0</v>
      </c>
      <c r="P13">
        <v>1550</v>
      </c>
      <c r="Q13">
        <f t="shared" si="22"/>
        <v>1291.6666666666667</v>
      </c>
      <c r="R13" s="2">
        <v>6500000</v>
      </c>
      <c r="S13" s="2"/>
    </row>
    <row r="14" spans="1:35">
      <c r="A14" s="4">
        <f t="shared" ref="A14:A15" si="23">N14</f>
        <v>0</v>
      </c>
      <c r="B14" s="4">
        <f t="shared" ref="B14:B15" si="24">Q14</f>
        <v>0</v>
      </c>
      <c r="C14" s="4">
        <f t="shared" ref="C14:C15" si="25">B14*1.2</f>
        <v>0</v>
      </c>
      <c r="D14" s="4">
        <f t="shared" ref="D14:D15" si="26">C14*1.2</f>
        <v>0</v>
      </c>
      <c r="E14" s="5">
        <f t="shared" ref="E14:E15" si="27">R14</f>
        <v>0</v>
      </c>
      <c r="F14" s="4" t="e">
        <f t="shared" ref="F14:F15" si="28">ROUND((E14/B14),0)</f>
        <v>#DIV/0!</v>
      </c>
      <c r="G14" s="4" t="e">
        <f t="shared" ref="G14:G15" si="29">ROUND((E14/C14),0)</f>
        <v>#DIV/0!</v>
      </c>
      <c r="H14" s="4" t="e">
        <f t="shared" ref="H14:H15" si="30">ROUND((E14/D14),0)</f>
        <v>#DIV/0!</v>
      </c>
      <c r="I14" s="4">
        <f t="shared" ref="I14:I15" si="31">T14</f>
        <v>0</v>
      </c>
      <c r="J14" s="4">
        <f t="shared" ref="J14:J15" si="32">U14</f>
        <v>0</v>
      </c>
      <c r="O14">
        <v>0</v>
      </c>
      <c r="P14">
        <f t="shared" ref="P14:P16" si="33">O14/1.2</f>
        <v>0</v>
      </c>
      <c r="Q14">
        <f t="shared" ref="Q14:Q18" si="34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3"/>
        <v>0</v>
      </c>
      <c r="Q15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si="33"/>
        <v>0</v>
      </c>
      <c r="Q16">
        <f t="shared" si="34"/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>O17/1.2</f>
        <v>0</v>
      </c>
      <c r="Q17">
        <f t="shared" si="34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>
        <v>0</v>
      </c>
      <c r="P19">
        <f>O19/1.2</f>
        <v>0</v>
      </c>
      <c r="Q19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G12" sqref="G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J16" sqref="J1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T12" sqref="T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2025-01-29T07:53:38Z</dcterms:modified>
</cp:coreProperties>
</file>