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S6" i="16" l="1"/>
  <c r="P14" i="15" l="1"/>
  <c r="R21" i="14"/>
  <c r="Q11" i="13"/>
  <c r="W34" i="4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H6" i="4" s="1"/>
  <c r="A6" i="4"/>
  <c r="Q5" i="4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A4" i="4"/>
  <c r="Q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4" i="4" l="1"/>
  <c r="D3" i="4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Q18" i="4" s="1"/>
  <c r="B18" i="4" s="1"/>
  <c r="C18" i="4" s="1"/>
  <c r="D18" i="4" s="1"/>
  <c r="J18" i="4"/>
  <c r="I18" i="4"/>
  <c r="E18" i="4"/>
  <c r="A18" i="4"/>
  <c r="Q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<sst xmlns="http://schemas.openxmlformats.org/spreadsheetml/2006/main" count="49" uniqueCount="43">
  <si>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</si>
  <si>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</si>
  <si>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</si>
  <si>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</si>
  <si>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</si>
  <si>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</si>
  <si>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</si>
  <si>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</si>
  <si>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</si>
  <si>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</si>
  <si>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</si>
  <si>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</si>
  <si>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</si>
  <si>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</si>
  <si>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</si>
  <si>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</si>
  <si>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</si>
  <si>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</si>
  <si>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</si>
  <si>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</si>
  <si>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</si>
  <si>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</si>
  <si>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</si>
  <si>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</si>
  <si>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</si>
  <si>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</si>
  <si>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</si>
  <si>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</si>
  <si>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</si>
  <si>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</si>
  <si>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</si>
  <si>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</si>
  <si>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</si>
  <si>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</si>
  <si>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</si>
  <si>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</si>
  <si>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</si>
  <si>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</si>
  <si>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</si>
  <si>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</si>
  <si>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Central Bank of India ( Virar East Branch ) - MR RAJESH RAJARAM VERMA / MRS SUNITA RAJESH VARMA</t>
  </si>
  <si>
    <t>Agree CA</t>
  </si>
  <si>
    <t>As perr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</si>
</sst>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1</xdr:row>
      <xdr:rowOff>114300</xdr:rowOff>
    </xdr:from>
    <xdr:to>
      <xdr:col>14</xdr:col>
      <xdr:colOff>19906</xdr:colOff>
      <xdr:row>28</xdr:row>
      <xdr:rowOff>143597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9350" y="304800"/>
          <a:ext cx="6134956" cy="51727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14</xdr:col>
      <xdr:colOff>600925</xdr:colOff>
      <xdr:row>33</xdr:row>
      <xdr:rowOff>19771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143000"/>
          <a:ext cx="6087325" cy="51632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6</xdr:row>
      <xdr:rowOff>142875</xdr:rowOff>
    </xdr:from>
    <xdr:to>
      <xdr:col>12</xdr:col>
      <xdr:colOff>58015</xdr:colOff>
      <xdr:row>32</xdr:row>
      <xdr:rowOff>38777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5" y="1285875"/>
          <a:ext cx="6201640" cy="48489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48993</xdr:colOff>
      <xdr:row>31</xdr:row>
      <xdr:rowOff>181778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802593" cy="57539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19</xdr:col>
      <xdr:colOff>325257</xdr:colOff>
      <xdr:row>34</xdr:row>
      <xdr:rowOff>153139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333500"/>
          <a:ext cx="10078857" cy="5296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H28" zoomScaleNormal="100" workbookViewId="0">
      <selection activeCell="X40" sqref="X40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0" t="s">
        <v>36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/>
      <c r="T2"/>
    </row>
    <row r="3" spans="1:20" s="45" customFormat="1" x14ac:dyDescent="0.25">
      <c r="A3" s="43">
        <f t="shared" ref="A3:A9" si="0">N3</f>
        <v>0</v>
      </c>
      <c r="B3" s="43">
        <f t="shared" ref="B3:B9" si="1">Q3</f>
        <v>380</v>
      </c>
      <c r="C3" s="43">
        <f>B3*1.2</f>
        <v>456</v>
      </c>
      <c r="D3" s="43">
        <f t="shared" ref="D3:D9" si="2">C3*1.2</f>
        <v>547.19999999999993</v>
      </c>
      <c r="E3" s="44">
        <f t="shared" ref="E3:E9" si="3">R3</f>
        <v>3000000</v>
      </c>
      <c r="F3" s="43">
        <f t="shared" ref="F3:F9" si="4">ROUND((E3/B3),0)</f>
        <v>7895</v>
      </c>
      <c r="G3" s="43">
        <f t="shared" ref="G3:G9" si="5">ROUND((E3/C3),0)</f>
        <v>6579</v>
      </c>
      <c r="H3" s="43">
        <f t="shared" ref="H3:H9" si="6">ROUND((E3/D3),0)</f>
        <v>5482</v>
      </c>
      <c r="I3" s="43" t="e">
        <f>#REF!</f>
        <v>#REF!</v>
      </c>
      <c r="J3" s="43">
        <f t="shared" ref="J3:J9" si="7">S3</f>
        <v>0</v>
      </c>
      <c r="O3" s="45">
        <v>0</v>
      </c>
      <c r="P3" s="45">
        <v>456</v>
      </c>
      <c r="Q3" s="45">
        <f t="shared" ref="Q3:Q9" si="8">P3/1.2</f>
        <v>380</v>
      </c>
      <c r="R3" s="46">
        <v>3000000</v>
      </c>
    </row>
    <row r="4" spans="1:20" x14ac:dyDescent="0.25">
      <c r="A4" s="4">
        <f t="shared" si="0"/>
        <v>0</v>
      </c>
      <c r="B4" s="4">
        <f t="shared" si="1"/>
        <v>380</v>
      </c>
      <c r="C4" s="4">
        <f t="shared" ref="C4:C9" si="9">B4*1.2</f>
        <v>456</v>
      </c>
      <c r="D4" s="4">
        <f t="shared" si="2"/>
        <v>547.19999999999993</v>
      </c>
      <c r="E4" s="5">
        <f t="shared" si="3"/>
        <v>3528000</v>
      </c>
      <c r="F4" s="9">
        <f t="shared" si="4"/>
        <v>9284</v>
      </c>
      <c r="G4" s="9">
        <f t="shared" si="5"/>
        <v>7737</v>
      </c>
      <c r="H4" s="9">
        <f t="shared" si="6"/>
        <v>6447</v>
      </c>
      <c r="I4" s="4" t="e">
        <f>#REF!</f>
        <v>#REF!</v>
      </c>
      <c r="J4" s="4">
        <f t="shared" si="7"/>
        <v>0</v>
      </c>
      <c r="O4">
        <v>0</v>
      </c>
      <c r="P4">
        <v>456</v>
      </c>
      <c r="Q4">
        <f t="shared" si="8"/>
        <v>380</v>
      </c>
      <c r="R4" s="2">
        <v>3528000</v>
      </c>
    </row>
    <row r="5" spans="1:20" s="45" customFormat="1" x14ac:dyDescent="0.25">
      <c r="A5" s="43">
        <f t="shared" si="0"/>
        <v>0</v>
      </c>
      <c r="B5" s="43">
        <f t="shared" si="1"/>
        <v>380</v>
      </c>
      <c r="C5" s="43">
        <f t="shared" si="9"/>
        <v>456</v>
      </c>
      <c r="D5" s="43">
        <f t="shared" si="2"/>
        <v>547.19999999999993</v>
      </c>
      <c r="E5" s="44">
        <f t="shared" si="3"/>
        <v>3100000</v>
      </c>
      <c r="F5" s="43">
        <f t="shared" si="4"/>
        <v>8158</v>
      </c>
      <c r="G5" s="43">
        <f t="shared" si="5"/>
        <v>6798</v>
      </c>
      <c r="H5" s="43">
        <f t="shared" si="6"/>
        <v>5665</v>
      </c>
      <c r="I5" s="43" t="e">
        <f>#REF!</f>
        <v>#REF!</v>
      </c>
      <c r="J5" s="43">
        <f t="shared" si="7"/>
        <v>0</v>
      </c>
      <c r="O5" s="45">
        <v>0</v>
      </c>
      <c r="P5" s="45">
        <v>456</v>
      </c>
      <c r="Q5" s="45">
        <f t="shared" si="8"/>
        <v>380</v>
      </c>
      <c r="R5" s="46">
        <v>3100000</v>
      </c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9" t="e">
        <f t="shared" si="4"/>
        <v>#DIV/0!</v>
      </c>
      <c r="G6" s="9" t="e">
        <f t="shared" si="5"/>
        <v>#DIV/0!</v>
      </c>
      <c r="H6" s="9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ref="P6:P9" si="10">O6/1.2</f>
        <v>0</v>
      </c>
      <c r="Q6">
        <f t="shared" si="8"/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10"/>
        <v>0</v>
      </c>
      <c r="Q7">
        <f t="shared" si="8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10"/>
        <v>0</v>
      </c>
      <c r="Q8">
        <f t="shared" si="8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10"/>
        <v>0</v>
      </c>
      <c r="Q9">
        <f t="shared" si="8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0" t="s">
        <v>37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20" s="45" customFormat="1" x14ac:dyDescent="0.25">
      <c r="A16" s="43">
        <f t="shared" ref="A16:A25" si="32">N16</f>
        <v>0</v>
      </c>
      <c r="B16" s="43">
        <f t="shared" ref="B16:B25" si="33">Q16</f>
        <v>339</v>
      </c>
      <c r="C16" s="43">
        <f t="shared" ref="C16:C25" si="34">B16*1.2</f>
        <v>406.8</v>
      </c>
      <c r="D16" s="43">
        <f t="shared" ref="D16:D25" si="35">C16*1.2</f>
        <v>488.15999999999997</v>
      </c>
      <c r="E16" s="44">
        <f t="shared" ref="E16:E25" si="36">R16</f>
        <v>3751000</v>
      </c>
      <c r="F16" s="43">
        <f t="shared" ref="F16:F25" si="37">ROUND((E16/B16),0)</f>
        <v>11065</v>
      </c>
      <c r="G16" s="43">
        <f t="shared" ref="G16:G25" si="38">ROUND((E16/C16),0)</f>
        <v>9221</v>
      </c>
      <c r="H16" s="43">
        <f t="shared" ref="H16:H25" si="39">ROUND((E16/D16),0)</f>
        <v>7684</v>
      </c>
      <c r="I16" s="43" t="e">
        <f>#REF!</f>
        <v>#REF!</v>
      </c>
      <c r="J16" s="43">
        <f t="shared" ref="J16:J25" si="40">S16</f>
        <v>0</v>
      </c>
      <c r="O16" s="45">
        <v>0</v>
      </c>
      <c r="P16" s="45">
        <f t="shared" ref="P16:Q25" si="41">O16/1.2</f>
        <v>0</v>
      </c>
      <c r="Q16" s="45">
        <v>339</v>
      </c>
      <c r="R16" s="46">
        <v>3751000</v>
      </c>
    </row>
    <row r="17" spans="1:25" s="45" customFormat="1" x14ac:dyDescent="0.25">
      <c r="A17" s="43">
        <f t="shared" si="32"/>
        <v>0</v>
      </c>
      <c r="B17" s="43">
        <f t="shared" si="33"/>
        <v>465</v>
      </c>
      <c r="C17" s="43">
        <f t="shared" si="34"/>
        <v>558</v>
      </c>
      <c r="D17" s="43">
        <f t="shared" si="35"/>
        <v>669.6</v>
      </c>
      <c r="E17" s="44">
        <f t="shared" si="36"/>
        <v>5400000</v>
      </c>
      <c r="F17" s="43">
        <f t="shared" si="37"/>
        <v>11613</v>
      </c>
      <c r="G17" s="43">
        <f t="shared" si="38"/>
        <v>9677</v>
      </c>
      <c r="H17" s="43">
        <f t="shared" si="39"/>
        <v>8065</v>
      </c>
      <c r="I17" s="43" t="e">
        <f>#REF!</f>
        <v>#REF!</v>
      </c>
      <c r="J17" s="43">
        <f t="shared" si="40"/>
        <v>0</v>
      </c>
      <c r="O17" s="45">
        <v>0</v>
      </c>
      <c r="P17" s="45">
        <v>558</v>
      </c>
      <c r="Q17" s="45">
        <f t="shared" si="41"/>
        <v>465</v>
      </c>
      <c r="R17" s="46">
        <v>5400000</v>
      </c>
    </row>
    <row r="18" spans="1:25" x14ac:dyDescent="0.25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9" t="e">
        <f t="shared" si="37"/>
        <v>#DIV/0!</v>
      </c>
      <c r="G18" s="9" t="e">
        <f t="shared" si="38"/>
        <v>#DIV/0!</v>
      </c>
      <c r="H18" s="9" t="e">
        <f t="shared" si="39"/>
        <v>#DIV/0!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f t="shared" si="41"/>
        <v>0</v>
      </c>
      <c r="R18" s="2">
        <v>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8300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S28" s="10"/>
      <c r="T28" s="10"/>
      <c r="U28" s="17" t="s">
        <v>15</v>
      </c>
      <c r="V28" s="18"/>
      <c r="W28" s="19">
        <f>W26-W27</f>
        <v>5800</v>
      </c>
      <c r="X28" s="22"/>
    </row>
    <row r="29" spans="1:25" ht="15.75" x14ac:dyDescent="0.25">
      <c r="E29" t="s">
        <v>41</v>
      </c>
      <c r="F29" s="7">
        <v>498</v>
      </c>
      <c r="G29" s="6"/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9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51</v>
      </c>
      <c r="X31" s="31">
        <v>2016</v>
      </c>
      <c r="Y31" t="s">
        <v>42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1" t="s">
        <v>40</v>
      </c>
      <c r="Q33" s="41"/>
      <c r="R33" s="41"/>
      <c r="S33" s="41"/>
      <c r="T33" s="42"/>
      <c r="U33" s="21" t="s">
        <v>20</v>
      </c>
      <c r="V33" s="23"/>
      <c r="W33" s="24">
        <f>90*W30/W32</f>
        <v>13.5</v>
      </c>
      <c r="X33" s="24"/>
    </row>
    <row r="34" spans="15:24" ht="15.75" x14ac:dyDescent="0.25">
      <c r="U34" s="17"/>
      <c r="V34" s="26"/>
      <c r="W34" s="27">
        <f>W33%</f>
        <v>0.13500000000000001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337.5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2162.5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5800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7962.5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38</v>
      </c>
      <c r="V41" s="30"/>
      <c r="W41" s="25">
        <v>498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4">
        <f>W39*W41+X43</f>
        <v>3965325</v>
      </c>
      <c r="X42" s="32"/>
    </row>
    <row r="43" spans="15:24" ht="15.75" x14ac:dyDescent="0.25">
      <c r="S43" s="11"/>
      <c r="T43" s="10"/>
      <c r="U43" s="17" t="s">
        <v>25</v>
      </c>
      <c r="V43" s="23"/>
      <c r="W43" s="33">
        <f>W42*0.9</f>
        <v>3568792.5</v>
      </c>
      <c r="X43" s="34"/>
    </row>
    <row r="44" spans="15:24" ht="15.75" x14ac:dyDescent="0.25">
      <c r="S44" s="10"/>
      <c r="T44" s="10"/>
      <c r="U44" s="17" t="s">
        <v>26</v>
      </c>
      <c r="V44" s="23"/>
      <c r="W44" s="33">
        <f>W42*0.8</f>
        <v>3172260</v>
      </c>
      <c r="X44" s="33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5"/>
      <c r="X45" s="24"/>
    </row>
    <row r="46" spans="15:24" ht="15.75" x14ac:dyDescent="0.25">
      <c r="U46" s="36" t="s">
        <v>27</v>
      </c>
      <c r="V46" s="37"/>
      <c r="W46" s="38">
        <f>W27*W41</f>
        <v>1245000</v>
      </c>
      <c r="X46" s="38"/>
    </row>
    <row r="47" spans="15:24" ht="15.75" x14ac:dyDescent="0.25">
      <c r="U47" s="17" t="s">
        <v>28</v>
      </c>
      <c r="V47" s="23"/>
      <c r="W47" s="35"/>
      <c r="X47" s="35"/>
    </row>
    <row r="48" spans="15:24" ht="15.75" x14ac:dyDescent="0.25">
      <c r="U48" s="39" t="s">
        <v>29</v>
      </c>
      <c r="V48" s="35"/>
      <c r="W48" s="33">
        <f>W42*0.025/12</f>
        <v>8261.09375</v>
      </c>
      <c r="X48" s="33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1:Q44"/>
  <sheetViews>
    <sheetView topLeftCell="D4" zoomScaleNormal="100" workbookViewId="0">
      <selection activeCell="Q14" sqref="Q14"/>
    </sheetView>
  </sheetViews>
  <sheetFormatPr defaultRowHeight="15" x14ac:dyDescent="0.25"/>
  <cols>
    <col min="18" max="18" width="15.85546875" customWidth="1"/>
  </cols>
  <sheetData>
    <row r="11" spans="16:17" x14ac:dyDescent="0.25">
      <c r="P11">
        <v>42.37</v>
      </c>
      <c r="Q11">
        <f>P11*10.764</f>
        <v>456.07067999999992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18:R21"/>
  <sheetViews>
    <sheetView topLeftCell="D3" workbookViewId="0">
      <selection activeCell="R18" sqref="R18:R21"/>
    </sheetView>
  </sheetViews>
  <sheetFormatPr defaultRowHeight="15" x14ac:dyDescent="0.25"/>
  <cols>
    <col min="18" max="18" width="14.5703125" customWidth="1"/>
  </cols>
  <sheetData>
    <row r="18" spans="18:18" x14ac:dyDescent="0.25">
      <c r="R18">
        <v>3300000</v>
      </c>
    </row>
    <row r="19" spans="18:18" x14ac:dyDescent="0.25">
      <c r="R19">
        <v>198000</v>
      </c>
    </row>
    <row r="20" spans="18:18" x14ac:dyDescent="0.25">
      <c r="R20">
        <v>30000</v>
      </c>
    </row>
    <row r="21" spans="18:18" x14ac:dyDescent="0.25">
      <c r="R21">
        <f>SUM(R18:R20)</f>
        <v>3528000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"/>
  <sheetViews>
    <sheetView zoomScaleNormal="100" workbookViewId="0">
      <selection activeCell="P16" sqref="P16"/>
    </sheetView>
  </sheetViews>
  <sheetFormatPr defaultRowHeight="15" x14ac:dyDescent="0.25"/>
  <cols>
    <col min="16" max="16" width="15" customWidth="1"/>
  </cols>
  <sheetData>
    <row r="2" spans="1:16" x14ac:dyDescent="0.25">
      <c r="A2" s="6"/>
    </row>
    <row r="11" spans="1:16" x14ac:dyDescent="0.25">
      <c r="P11">
        <v>3100000</v>
      </c>
    </row>
    <row r="12" spans="1:16" x14ac:dyDescent="0.25">
      <c r="P12">
        <v>186000</v>
      </c>
    </row>
    <row r="13" spans="1:16" x14ac:dyDescent="0.25">
      <c r="P13">
        <v>30000</v>
      </c>
    </row>
    <row r="14" spans="1:16" x14ac:dyDescent="0.25">
      <c r="P14">
        <f>SUM(P11:P13)</f>
        <v>3316000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6:S19"/>
  <sheetViews>
    <sheetView zoomScaleNormal="100" workbookViewId="0">
      <selection activeCell="S7" sqref="S7"/>
    </sheetView>
  </sheetViews>
  <sheetFormatPr defaultRowHeight="15" x14ac:dyDescent="0.25"/>
  <sheetData>
    <row r="6" spans="18:19" x14ac:dyDescent="0.25">
      <c r="R6">
        <v>31.51</v>
      </c>
      <c r="S6">
        <f>R6*10.764</f>
        <v>339.17363999999998</v>
      </c>
    </row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D8" sqref="D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W11" sqref="W11:AA13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2025-01-30T12:02:47Z</dcterms:modified>
</cp:coreProperties>
</file>