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1B6D7F9-6378-4F37-BAD4-50EF43A9E85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5" i="1"/>
  <c r="E15" i="1"/>
  <c r="B19" i="1"/>
  <c r="F9" i="1"/>
  <c r="A34" i="1"/>
  <c r="A33" i="1"/>
  <c r="D32" i="1"/>
  <c r="A32" i="1"/>
  <c r="E9" i="1"/>
  <c r="E8" i="1"/>
  <c r="E7" i="1"/>
  <c r="C34" i="1" l="1"/>
  <c r="D33" i="1"/>
  <c r="H26" i="1" l="1"/>
  <c r="I28" i="1"/>
  <c r="E33" i="1" l="1"/>
  <c r="H28" i="1"/>
  <c r="E32" i="1"/>
  <c r="G28" i="1"/>
  <c r="C36" i="1" l="1"/>
  <c r="C35" i="1"/>
  <c r="F28" i="1"/>
  <c r="H29" i="1" l="1"/>
  <c r="H27" i="1"/>
  <c r="O14" i="1" l="1"/>
  <c r="C33" i="1" l="1"/>
  <c r="C32" i="1"/>
  <c r="B10" i="1"/>
  <c r="B11" i="1" s="1"/>
  <c r="B8" i="1"/>
  <c r="B6" i="1"/>
  <c r="B5" i="1"/>
  <c r="B14" i="1" s="1"/>
  <c r="J33" i="1" l="1"/>
  <c r="J32" i="1"/>
  <c r="B12" i="1"/>
  <c r="B13" i="1" s="1"/>
  <c r="B15" i="1" s="1"/>
  <c r="H33" i="1" s="1"/>
  <c r="H32" i="1" l="1"/>
  <c r="E34" i="1"/>
  <c r="E35" i="1"/>
  <c r="B17" i="1"/>
  <c r="B20" i="1" s="1"/>
  <c r="B18" i="1" l="1"/>
  <c r="F26" i="1"/>
  <c r="F27" i="1" l="1"/>
  <c r="G27" i="1"/>
  <c r="F29" i="1"/>
  <c r="G29" i="1"/>
  <c r="I27" i="1" l="1"/>
  <c r="G4" i="1" l="1"/>
  <c r="G26" i="1"/>
  <c r="I26" i="1"/>
</calcChain>
</file>

<file path=xl/sharedStrings.xml><?xml version="1.0" encoding="utf-8"?>
<sst xmlns="http://schemas.openxmlformats.org/spreadsheetml/2006/main" count="37" uniqueCount="34">
  <si>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</si>
  <si>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</si>
  <si>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</si>
  <si>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</si>
  <si>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</si>
  <si>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</si>
  <si>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</si>
  <si>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</si>
  <si>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</si>
  <si>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</si>
  <si>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</si>
  <si>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</si>
  <si>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</si>
  <si>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</si>
  <si>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</si>
  <si>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</si>
  <si>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</si>
  <si>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</si>
  <si>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</si>
  <si>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</si>
  <si>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</si>
  <si>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</si>
  <si>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</si>
  <si>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</si>
  <si>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</si>
  <si>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</si>
  <si>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</si>
  <si>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Measurement carpet</t>
  </si>
  <si>
    <t>Rate on Carpet</t>
  </si>
  <si>
    <t>Built up Area</t>
  </si>
  <si>
    <t>Rate on Built up</t>
  </si>
  <si>
    <t>Rate on SBA</t>
  </si>
  <si>
    <t>Value/RV</t>
  </si>
  <si>
    <t>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</si>
</sst>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6" fillId="0" borderId="1" xfId="0" applyNumberFormat="1" applyFont="1" applyBorder="1"/>
    <xf numFmtId="43" fontId="3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24</xdr:col>
      <xdr:colOff>239349</xdr:colOff>
      <xdr:row>40</xdr:row>
      <xdr:rowOff>163011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DD400-09B8-4BB6-ACD5-45EB41A2C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8773749" cy="7783011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39</xdr:col>
      <xdr:colOff>201244</xdr:colOff>
      <xdr:row>43</xdr:row>
      <xdr:rowOff>20196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68CA29-8F5F-4D13-9A5B-617625CE6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0" y="0"/>
          <a:ext cx="8735644" cy="8211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21</xdr:col>
      <xdr:colOff>134560</xdr:colOff>
      <xdr:row>42</xdr:row>
      <xdr:rowOff>29616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5F6413-3112-40C6-BE9B-508E128A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8668960" cy="74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Normal="100" workbookViewId="0">
      <selection activeCell="B5" sqref="B5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22500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2800</v>
      </c>
      <c r="C4" s="15"/>
      <c r="D4" s="15"/>
      <c r="E4">
        <v>2024</v>
      </c>
      <c r="F4" s="3">
        <v>2025</v>
      </c>
      <c r="G4" s="4">
        <f>F4-E4</f>
        <v>1</v>
      </c>
      <c r="L4" s="22"/>
    </row>
    <row r="5" spans="1:17" ht="16.5" x14ac:dyDescent="0.3">
      <c r="A5" s="14" t="s">
        <v>2</v>
      </c>
      <c r="B5" s="23">
        <f>B3-B4</f>
        <v>19700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2800</v>
      </c>
      <c r="C6" s="15"/>
      <c r="D6" s="15"/>
      <c r="E6" s="8" t="s">
        <v>22</v>
      </c>
      <c r="F6" s="8" t="s">
        <v>23</v>
      </c>
      <c r="G6" s="50"/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0</v>
      </c>
      <c r="C7" s="18"/>
      <c r="D7" s="61"/>
      <c r="E7" s="62">
        <f>40.67*10.764</f>
        <v>437.77188000000001</v>
      </c>
      <c r="F7" s="48"/>
      <c r="G7" s="50"/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60</v>
      </c>
      <c r="C8" s="18"/>
      <c r="D8" s="18"/>
      <c r="E8" s="9">
        <f>2.3*10.764</f>
        <v>24.757199999999997</v>
      </c>
      <c r="F8" s="48"/>
      <c r="G8" s="42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E9" s="9">
        <f>SUM(E7:E8)</f>
        <v>462.52908000000002</v>
      </c>
      <c r="F9" s="63">
        <f>E9*1.1</f>
        <v>508.78198800000007</v>
      </c>
      <c r="G9" s="42">
        <f>F9/10.764</f>
        <v>47.26700000000001</v>
      </c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0</v>
      </c>
      <c r="C10" s="18"/>
      <c r="D10" s="18"/>
      <c r="E10" s="9"/>
      <c r="F10" s="9"/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0</v>
      </c>
      <c r="C12" s="19"/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2800</v>
      </c>
      <c r="C13" s="19"/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19700</v>
      </c>
      <c r="C14" s="15"/>
      <c r="D14" s="15"/>
      <c r="E14" s="47" t="s">
        <v>27</v>
      </c>
      <c r="F14" s="47" t="s">
        <v>33</v>
      </c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22500</v>
      </c>
      <c r="C15" s="15"/>
      <c r="D15" s="15"/>
      <c r="E15" s="9">
        <f>25+110+21+140+51+35+22+5+13</f>
        <v>422</v>
      </c>
      <c r="F15" s="9">
        <v>11</v>
      </c>
      <c r="G15" s="6">
        <f>E15+F15</f>
        <v>433</v>
      </c>
      <c r="K15" s="12"/>
      <c r="L15" s="29"/>
      <c r="M15" s="29"/>
    </row>
    <row r="16" spans="1:17" ht="16.5" x14ac:dyDescent="0.3">
      <c r="A16" s="14" t="s">
        <v>21</v>
      </c>
      <c r="B16" s="20">
        <v>463</v>
      </c>
      <c r="C16" s="32"/>
      <c r="D16" s="14"/>
      <c r="E16" s="9"/>
      <c r="F16" s="8"/>
      <c r="I16" s="5"/>
      <c r="J16" s="5"/>
      <c r="K16" s="5"/>
      <c r="L16" s="6"/>
    </row>
    <row r="17" spans="1:14" ht="16.5" x14ac:dyDescent="0.3">
      <c r="A17" s="32" t="s">
        <v>32</v>
      </c>
      <c r="B17" s="21">
        <f>B15*B16</f>
        <v>10417500</v>
      </c>
      <c r="C17" s="21"/>
      <c r="D17" s="46"/>
      <c r="E17" s="42"/>
      <c r="F17" s="42"/>
      <c r="G17" s="6"/>
      <c r="H17" s="6"/>
      <c r="I17" s="5"/>
      <c r="J17" s="30"/>
      <c r="K17" s="5"/>
      <c r="L17" s="6"/>
      <c r="N17" s="6"/>
    </row>
    <row r="18" spans="1:14" s="37" customFormat="1" ht="16.5" x14ac:dyDescent="0.3">
      <c r="A18" s="38" t="s">
        <v>24</v>
      </c>
      <c r="B18" s="33">
        <f>B17*0.8</f>
        <v>8334000</v>
      </c>
      <c r="C18" s="33"/>
      <c r="D18" s="39"/>
      <c r="E18" s="41"/>
      <c r="F18" s="41"/>
      <c r="I18" s="34"/>
      <c r="J18" s="35"/>
      <c r="K18" s="34"/>
      <c r="L18" s="36"/>
      <c r="N18" s="36"/>
    </row>
    <row r="19" spans="1:14" s="37" customFormat="1" ht="16.5" x14ac:dyDescent="0.3">
      <c r="A19" s="38" t="s">
        <v>12</v>
      </c>
      <c r="B19" s="33">
        <f>509*B4</f>
        <v>1425200</v>
      </c>
      <c r="C19" s="39"/>
      <c r="D19" s="39"/>
      <c r="E19" s="41"/>
      <c r="F19" s="41"/>
      <c r="I19" s="36"/>
      <c r="J19" s="34"/>
    </row>
    <row r="20" spans="1:14" ht="16.5" x14ac:dyDescent="0.3">
      <c r="A20" s="20" t="s">
        <v>16</v>
      </c>
      <c r="B20" s="21">
        <f>B17*0.03/12</f>
        <v>26043.75</v>
      </c>
      <c r="C20" s="21"/>
      <c r="D20" s="46"/>
      <c r="E20" s="42"/>
      <c r="F20" s="42"/>
      <c r="I20" s="6"/>
      <c r="J20" s="5"/>
    </row>
    <row r="21" spans="1:14" x14ac:dyDescent="0.25">
      <c r="A21" s="28"/>
      <c r="B21" s="43"/>
      <c r="C21" s="28"/>
      <c r="D21" s="28"/>
      <c r="E21" s="45"/>
      <c r="F21" s="6"/>
    </row>
    <row r="22" spans="1:14" x14ac:dyDescent="0.25">
      <c r="B22" s="11"/>
      <c r="I22" s="6"/>
    </row>
    <row r="24" spans="1:14" x14ac:dyDescent="0.25">
      <c r="C24" t="s">
        <v>14</v>
      </c>
    </row>
    <row r="25" spans="1:14" s="37" customFormat="1" x14ac:dyDescent="0.25">
      <c r="B25" s="51" t="s">
        <v>15</v>
      </c>
      <c r="C25" s="52" t="s">
        <v>20</v>
      </c>
      <c r="D25" s="52" t="s">
        <v>26</v>
      </c>
      <c r="E25" s="52" t="s">
        <v>11</v>
      </c>
      <c r="F25" s="52" t="s">
        <v>17</v>
      </c>
      <c r="G25" s="52" t="s">
        <v>18</v>
      </c>
      <c r="H25" s="52" t="s">
        <v>19</v>
      </c>
      <c r="I25" s="52"/>
    </row>
    <row r="26" spans="1:14" s="37" customFormat="1" ht="17.25" x14ac:dyDescent="0.3">
      <c r="B26" s="51"/>
      <c r="C26" s="52"/>
      <c r="D26" s="52"/>
      <c r="E26" s="52"/>
      <c r="F26" s="53" t="e">
        <f t="shared" ref="F26:F29" si="0">E26/B26</f>
        <v>#DIV/0!</v>
      </c>
      <c r="G26" s="53" t="e">
        <f>E26/C26</f>
        <v>#DIV/0!</v>
      </c>
      <c r="H26" s="53" t="e">
        <f>E26/D26</f>
        <v>#DIV/0!</v>
      </c>
      <c r="I26" s="52" t="e">
        <f>C26/B26</f>
        <v>#DIV/0!</v>
      </c>
      <c r="J26" s="13"/>
    </row>
    <row r="27" spans="1:14" s="37" customFormat="1" ht="17.25" x14ac:dyDescent="0.3">
      <c r="B27" s="51"/>
      <c r="C27" s="52"/>
      <c r="D27" s="52"/>
      <c r="E27" s="52"/>
      <c r="F27" s="53" t="e">
        <f t="shared" si="0"/>
        <v>#DIV/0!</v>
      </c>
      <c r="G27" s="53" t="e">
        <f>E27/C27</f>
        <v>#DIV/0!</v>
      </c>
      <c r="H27" s="53" t="e">
        <f>E27/D27</f>
        <v>#DIV/0!</v>
      </c>
      <c r="I27" s="52" t="e">
        <f>C27/B27</f>
        <v>#DIV/0!</v>
      </c>
      <c r="J27" s="13"/>
    </row>
    <row r="28" spans="1:14" s="37" customFormat="1" ht="17.25" x14ac:dyDescent="0.3">
      <c r="B28" s="51"/>
      <c r="C28" s="52"/>
      <c r="D28" s="52"/>
      <c r="E28" s="52"/>
      <c r="F28" s="53" t="e">
        <f t="shared" si="0"/>
        <v>#DIV/0!</v>
      </c>
      <c r="G28" s="53" t="e">
        <f>E28/C28</f>
        <v>#DIV/0!</v>
      </c>
      <c r="H28" s="53" t="e">
        <f>E28/D28</f>
        <v>#DIV/0!</v>
      </c>
      <c r="I28" s="52" t="e">
        <f>D28/B28</f>
        <v>#DIV/0!</v>
      </c>
      <c r="J28" s="13"/>
    </row>
    <row r="29" spans="1:14" s="37" customFormat="1" x14ac:dyDescent="0.25">
      <c r="B29" s="51"/>
      <c r="C29" s="52"/>
      <c r="D29" s="52"/>
      <c r="E29" s="53"/>
      <c r="F29" s="53" t="e">
        <f t="shared" si="0"/>
        <v>#DIV/0!</v>
      </c>
      <c r="G29" s="53" t="e">
        <f t="shared" ref="G29" si="1">E29/C29</f>
        <v>#DIV/0!</v>
      </c>
      <c r="H29" s="53" t="e">
        <f>E29/D29</f>
        <v>#DIV/0!</v>
      </c>
      <c r="I29" s="52"/>
    </row>
    <row r="30" spans="1:14" s="37" customFormat="1" x14ac:dyDescent="0.25">
      <c r="B30" s="54"/>
      <c r="C30" s="55"/>
      <c r="D30" s="55"/>
      <c r="E30" s="56"/>
      <c r="F30" s="56"/>
      <c r="G30" s="56"/>
      <c r="H30" s="56"/>
      <c r="I30" s="55"/>
    </row>
    <row r="31" spans="1:14" s="37" customFormat="1" x14ac:dyDescent="0.25">
      <c r="A31" s="37" t="s">
        <v>15</v>
      </c>
      <c r="B31" s="57" t="s">
        <v>25</v>
      </c>
      <c r="C31" s="37" t="s">
        <v>28</v>
      </c>
      <c r="D31" s="37" t="s">
        <v>29</v>
      </c>
      <c r="E31" s="37" t="s">
        <v>30</v>
      </c>
      <c r="F31" s="37" t="s">
        <v>26</v>
      </c>
      <c r="G31" s="37" t="s">
        <v>31</v>
      </c>
    </row>
    <row r="32" spans="1:14" s="37" customFormat="1" ht="15.75" x14ac:dyDescent="0.25">
      <c r="A32" s="58">
        <f>63*10.764</f>
        <v>678.13199999999995</v>
      </c>
      <c r="B32" s="59">
        <v>13602656</v>
      </c>
      <c r="C32" s="52">
        <f t="shared" ref="C32:C36" si="2">B32/A32</f>
        <v>20059.009160458438</v>
      </c>
      <c r="D32" s="52">
        <f>A32*1.1</f>
        <v>745.9452</v>
      </c>
      <c r="E32" s="53">
        <f>B32/D32</f>
        <v>18235.462873144032</v>
      </c>
      <c r="F32" s="52"/>
      <c r="G32" s="52"/>
      <c r="H32" s="36">
        <f>B15/C32</f>
        <v>1.1216904992672019</v>
      </c>
      <c r="I32" s="36"/>
      <c r="J32" s="36">
        <f>E8/C33</f>
        <v>1.2739659595624789E-3</v>
      </c>
    </row>
    <row r="33" spans="1:10" s="37" customFormat="1" ht="15.75" x14ac:dyDescent="0.25">
      <c r="A33" s="58">
        <f>60*10.764</f>
        <v>645.83999999999992</v>
      </c>
      <c r="B33" s="59">
        <v>12550720</v>
      </c>
      <c r="C33" s="52">
        <f t="shared" si="2"/>
        <v>19433.172302737523</v>
      </c>
      <c r="D33" s="52">
        <f>39.66*10.764</f>
        <v>426.90023999999994</v>
      </c>
      <c r="E33" s="53">
        <f>B33/D33</f>
        <v>29399.655526077946</v>
      </c>
      <c r="F33" s="52"/>
      <c r="G33" s="52"/>
      <c r="H33" s="36">
        <f>B15/C33</f>
        <v>1.157814053695724</v>
      </c>
      <c r="I33" s="36"/>
      <c r="J33" s="36">
        <f>E8/C33</f>
        <v>1.2739659595624789E-3</v>
      </c>
    </row>
    <row r="34" spans="1:10" s="37" customFormat="1" ht="15.75" x14ac:dyDescent="0.25">
      <c r="A34" s="60">
        <f>56*10.764</f>
        <v>602.78399999999999</v>
      </c>
      <c r="B34" s="57">
        <v>11391686</v>
      </c>
      <c r="C34" s="52">
        <f t="shared" si="2"/>
        <v>18898.454504432764</v>
      </c>
      <c r="E34" s="53">
        <f>B15/C34</f>
        <v>1.190573546356527</v>
      </c>
      <c r="I34" s="36"/>
    </row>
    <row r="35" spans="1:10" s="37" customFormat="1" ht="15.75" x14ac:dyDescent="0.25">
      <c r="A35" s="60">
        <v>463</v>
      </c>
      <c r="B35" s="57">
        <v>8580380</v>
      </c>
      <c r="C35" s="52">
        <f t="shared" si="2"/>
        <v>18532.138228941683</v>
      </c>
      <c r="E35" s="53">
        <f>B15/C35</f>
        <v>1.2141070675191543</v>
      </c>
    </row>
    <row r="36" spans="1:10" x14ac:dyDescent="0.25">
      <c r="C36" s="55" t="e">
        <f t="shared" si="2"/>
        <v>#DIV/0!</v>
      </c>
    </row>
    <row r="55" spans="3:5" x14ac:dyDescent="0.25">
      <c r="C55" s="6"/>
      <c r="D55" s="6"/>
      <c r="E5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K1" workbookViewId="0">
      <selection activeCell="Z1" sqref="Z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4" sqref="H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2025-01-09T10:48:13Z</dcterms:modified>
</cp:coreProperties>
</file>