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Ambernath\Lalit Deepak Bakare\"/>
    </mc:Choice>
  </mc:AlternateContent>
  <xr:revisionPtr revIDLastSave="0" documentId="13_ncr:1_{B9ACA27C-4552-4A05-AC9B-9C7D7B01722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4" i="23" l="1"/>
  <c r="E23" i="23"/>
  <c r="E10" i="23"/>
  <c r="E11" i="23" s="1"/>
  <c r="E7" i="23"/>
  <c r="E8" i="23" s="1"/>
  <c r="E6" i="23"/>
  <c r="E5" i="23"/>
  <c r="E14" i="23" s="1"/>
  <c r="E12" i="23" l="1"/>
  <c r="E13" i="23" s="1"/>
  <c r="E16" i="23" s="1"/>
  <c r="E19" i="23" s="1"/>
  <c r="G27" i="4"/>
  <c r="P3" i="4"/>
  <c r="E20" i="23" l="1"/>
  <c r="E21" i="23"/>
  <c r="E25" i="23"/>
  <c r="C12" i="25"/>
  <c r="C5" i="25" l="1"/>
  <c r="C4" i="25"/>
  <c r="C3" i="25"/>
  <c r="P2" i="4"/>
  <c r="B3" i="4"/>
  <c r="C3" i="4" s="1"/>
  <c r="D3" i="4" s="1"/>
  <c r="P4" i="4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30" i="4"/>
  <c r="G32" i="4"/>
  <c r="G34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2" i="4"/>
  <c r="G33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F19" i="23" s="1"/>
  <c r="B25" i="23" l="1"/>
  <c r="B20" i="23"/>
  <c r="F20" i="23" s="1"/>
  <c r="B21" i="23"/>
  <c r="F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<sst xmlns="http://schemas.openxmlformats.org/spreadsheetml/2006/main" count="139" uniqueCount="94">
  <si>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</si>
  <si>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</si>
  <si>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</si>
  <si>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</si>
  <si>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</si>
  <si>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</si>
  <si>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</si>
  <si>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</si>
  <si>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</si>
  <si>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</si>
  <si>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</si>
  <si>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</si>
  <si>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</si>
  <si>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</si>
  <si>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</si>
  <si>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</si>
  <si>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</si>
  <si>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</si>
  <si>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</si>
  <si>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</si>
  <si>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</si>
  <si>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</si>
  <si>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</si>
  <si>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</si>
  <si>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</si>
  <si>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</si>
  <si>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</si>
  <si>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</si>
  <si>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</si>
  <si>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</si>
  <si>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</si>
  <si>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</si>
  <si>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</si>
  <si>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</si>
  <si>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</si>
  <si>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</si>
  <si>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</si>
  <si>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</si>
  <si>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</si>
  <si>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</si>
  <si>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</si>
  <si>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</si>
  <si>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</si>
  <si>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</si>
  <si>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</si>
  <si>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</si>
  <si>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</si>
  <si>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</si>
  <si>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</si>
  <si>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</si>
  <si>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</si>
  <si>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</si>
  <si>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</si>
  <si>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</si>
  <si>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</si>
  <si>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</si>
  <si>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</si>
  <si>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</si>
  <si>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</si>
  <si>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</si>
  <si>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</si>
  <si>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</si>
  <si>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</si>
  <si>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</si>
  <si>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</si>
  <si>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</si>
  <si>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</si>
  <si>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</si>
  <si>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</si>
  <si>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</si>
  <si>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</si>
  <si>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</si>
  <si>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</si>
  <si>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</si>
  <si>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</si>
  <si>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</si>
  <si>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</si>
  <si>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</si>
  <si>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</si>
  <si>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</si>
  <si>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</si>
  <si>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</si>
  <si>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</si>
  <si>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</si>
  <si>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IGR-31.10.23</t>
  </si>
  <si>
    <t>IGR-02.08.23</t>
  </si>
  <si>
    <t>IGR-23.12.24</t>
  </si>
  <si>
    <t>15.09.2020</t>
  </si>
  <si>
    <t>MCA - 001</t>
  </si>
  <si>
    <t>MCA - 002</t>
  </si>
  <si>
    <t>TMCA</t>
  </si>
  <si>
    <t>001</t>
  </si>
  <si>
    <t>002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</si>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</sst>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84652E-040D-40EE-9B70-22365A046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296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5A1BD6-9D11-4BB8-BA36-19424A75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810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2D5BE-8728-4BDF-81C4-21512B632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153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68223E-39B7-4C82-B3AA-61FEB8CBB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D00630-31E0-40E2-A7C5-59C5ADE8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266508.10299999994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295908.10299999994</v>
      </c>
      <c r="D9" s="51" t="s">
        <v>62</v>
      </c>
      <c r="E9" s="52">
        <f>C9/10.764</f>
        <v>27490.533537718318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2008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17</v>
      </c>
      <c r="D13" s="58">
        <f>D12-C13</f>
        <v>83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8"/>
      <c r="L1" s="68"/>
      <c r="M1" s="68"/>
      <c r="N1" s="68"/>
      <c r="O1" s="68"/>
      <c r="P1" s="68"/>
      <c r="Q1" s="68"/>
      <c r="R1" s="68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tabSelected="1" workbookViewId="0">
      <selection activeCell="O31" sqref="O31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hidden="1" customWidth="1"/>
    <col min="4" max="4" width="14.28515625" hidden="1" customWidth="1"/>
    <col min="5" max="5" width="17.140625" style="14" customWidth="1"/>
    <col min="6" max="6" width="12.5703125" style="14" bestFit="1" customWidth="1"/>
    <col min="7" max="7" width="14.28515625" bestFit="1" customWidth="1"/>
  </cols>
  <sheetData>
    <row r="1" spans="1:7" x14ac:dyDescent="0.25">
      <c r="A1" s="10"/>
      <c r="B1" s="11"/>
      <c r="C1" s="12"/>
      <c r="E1" s="11"/>
      <c r="F1" s="12"/>
    </row>
    <row r="2" spans="1:7" x14ac:dyDescent="0.25">
      <c r="A2" s="13"/>
      <c r="C2" s="15"/>
      <c r="F2" s="15"/>
    </row>
    <row r="3" spans="1:7" x14ac:dyDescent="0.25">
      <c r="A3" s="13" t="s">
        <v>13</v>
      </c>
      <c r="B3" s="16">
        <v>7000</v>
      </c>
      <c r="C3" s="19" t="s">
        <v>75</v>
      </c>
      <c r="D3" s="6" t="s">
        <v>71</v>
      </c>
      <c r="E3" s="16">
        <v>7000</v>
      </c>
      <c r="F3" s="19" t="s">
        <v>75</v>
      </c>
      <c r="G3" s="6" t="s">
        <v>71</v>
      </c>
    </row>
    <row r="4" spans="1:7" ht="30" x14ac:dyDescent="0.25">
      <c r="A4" s="18" t="s">
        <v>14</v>
      </c>
      <c r="B4" s="16">
        <v>2200</v>
      </c>
      <c r="C4" s="19"/>
      <c r="E4" s="16">
        <v>2200</v>
      </c>
      <c r="F4" s="19"/>
    </row>
    <row r="5" spans="1:7" x14ac:dyDescent="0.25">
      <c r="A5" s="13" t="s">
        <v>15</v>
      </c>
      <c r="B5" s="16">
        <f>B3-B4</f>
        <v>4800</v>
      </c>
      <c r="C5" s="19"/>
      <c r="E5" s="16">
        <f>E3-E4</f>
        <v>4800</v>
      </c>
      <c r="F5" s="19"/>
    </row>
    <row r="6" spans="1:7" x14ac:dyDescent="0.25">
      <c r="A6" s="13" t="s">
        <v>16</v>
      </c>
      <c r="B6" s="16">
        <f>B4</f>
        <v>2200</v>
      </c>
      <c r="C6" s="19"/>
      <c r="E6" s="16">
        <f>E4</f>
        <v>2200</v>
      </c>
      <c r="F6" s="19"/>
    </row>
    <row r="7" spans="1:7" x14ac:dyDescent="0.25">
      <c r="A7" s="13" t="s">
        <v>17</v>
      </c>
      <c r="B7" s="20">
        <f>C7-C8</f>
        <v>17</v>
      </c>
      <c r="C7" s="20">
        <v>2025</v>
      </c>
      <c r="E7" s="20">
        <f>F7-F8</f>
        <v>17</v>
      </c>
      <c r="F7" s="20">
        <v>2025</v>
      </c>
    </row>
    <row r="8" spans="1:7" x14ac:dyDescent="0.25">
      <c r="A8" s="13" t="s">
        <v>18</v>
      </c>
      <c r="B8" s="20">
        <f>B9-B7</f>
        <v>43</v>
      </c>
      <c r="C8" s="20">
        <v>2008</v>
      </c>
      <c r="E8" s="20">
        <f>E9-E7</f>
        <v>43</v>
      </c>
      <c r="F8" s="20">
        <v>2008</v>
      </c>
    </row>
    <row r="9" spans="1:7" x14ac:dyDescent="0.25">
      <c r="A9" s="13" t="s">
        <v>19</v>
      </c>
      <c r="B9" s="20">
        <v>60</v>
      </c>
      <c r="C9" s="20"/>
      <c r="E9" s="20">
        <v>60</v>
      </c>
      <c r="F9" s="20"/>
    </row>
    <row r="10" spans="1:7" ht="30" x14ac:dyDescent="0.25">
      <c r="A10" s="18" t="s">
        <v>20</v>
      </c>
      <c r="B10" s="20">
        <f>90*B7/B9</f>
        <v>25.5</v>
      </c>
      <c r="C10" s="20"/>
      <c r="E10" s="20">
        <f>90*E7/E9</f>
        <v>25.5</v>
      </c>
      <c r="F10" s="20"/>
    </row>
    <row r="11" spans="1:7" x14ac:dyDescent="0.25">
      <c r="A11" s="13"/>
      <c r="B11" s="21">
        <f>B10%</f>
        <v>0.255</v>
      </c>
      <c r="C11" s="21"/>
      <c r="E11" s="21">
        <f>E10%</f>
        <v>0.255</v>
      </c>
      <c r="F11" s="21"/>
    </row>
    <row r="12" spans="1:7" x14ac:dyDescent="0.25">
      <c r="A12" s="13" t="s">
        <v>21</v>
      </c>
      <c r="B12" s="16">
        <f>B6*B11</f>
        <v>561</v>
      </c>
      <c r="C12" s="19"/>
      <c r="E12" s="16">
        <f>E6*E11</f>
        <v>561</v>
      </c>
      <c r="F12" s="19"/>
    </row>
    <row r="13" spans="1:7" x14ac:dyDescent="0.25">
      <c r="A13" s="13" t="s">
        <v>22</v>
      </c>
      <c r="B13" s="16">
        <f>B6-B12</f>
        <v>1639</v>
      </c>
      <c r="C13" s="19"/>
      <c r="E13" s="16">
        <f>E6-E12</f>
        <v>1639</v>
      </c>
      <c r="F13" s="19"/>
    </row>
    <row r="14" spans="1:7" x14ac:dyDescent="0.25">
      <c r="A14" s="13" t="s">
        <v>15</v>
      </c>
      <c r="B14" s="16">
        <f>B5</f>
        <v>4800</v>
      </c>
      <c r="C14" s="19"/>
      <c r="E14" s="16">
        <f>E5</f>
        <v>4800</v>
      </c>
      <c r="F14" s="19"/>
    </row>
    <row r="15" spans="1:7" x14ac:dyDescent="0.25">
      <c r="B15" s="16"/>
      <c r="C15" s="19"/>
      <c r="E15" s="16"/>
      <c r="F15" s="19"/>
    </row>
    <row r="16" spans="1:7" x14ac:dyDescent="0.25">
      <c r="A16" s="22" t="s">
        <v>23</v>
      </c>
      <c r="B16" s="17">
        <f>B14+B13</f>
        <v>6439</v>
      </c>
      <c r="C16" s="19"/>
      <c r="E16" s="17">
        <f>E14+E13</f>
        <v>6439</v>
      </c>
      <c r="F16" s="19"/>
    </row>
    <row r="17" spans="1:7" x14ac:dyDescent="0.25">
      <c r="A17" t="s">
        <v>93</v>
      </c>
      <c r="B17" s="65" t="s">
        <v>91</v>
      </c>
      <c r="C17" s="66"/>
      <c r="D17" s="67"/>
      <c r="E17" s="65" t="s">
        <v>92</v>
      </c>
      <c r="F17" s="20"/>
    </row>
    <row r="18" spans="1:7" x14ac:dyDescent="0.25">
      <c r="A18" s="63" t="str">
        <f>D3</f>
        <v>ABUA</v>
      </c>
      <c r="B18" s="23">
        <v>484</v>
      </c>
      <c r="C18" s="20"/>
      <c r="E18" s="23">
        <v>484</v>
      </c>
      <c r="F18" s="20"/>
    </row>
    <row r="19" spans="1:7" x14ac:dyDescent="0.25">
      <c r="A19" s="13" t="s">
        <v>73</v>
      </c>
      <c r="B19" s="24">
        <f>B18*B16</f>
        <v>3116476</v>
      </c>
      <c r="C19" s="64"/>
      <c r="D19" s="58"/>
      <c r="E19" s="24">
        <f>E18*E16</f>
        <v>3116476</v>
      </c>
      <c r="F19" s="64">
        <f>B19+E19</f>
        <v>6232952</v>
      </c>
      <c r="G19" s="58"/>
    </row>
    <row r="20" spans="1:7" x14ac:dyDescent="0.25">
      <c r="A20" s="13" t="s">
        <v>24</v>
      </c>
      <c r="B20" s="25">
        <f>B19*90%</f>
        <v>2804828.4</v>
      </c>
      <c r="C20" s="24"/>
      <c r="D20" s="58"/>
      <c r="E20" s="25">
        <f>E19*90%</f>
        <v>2804828.4</v>
      </c>
      <c r="F20" s="64">
        <f t="shared" ref="F20:F21" si="0">B20+E20</f>
        <v>5609656.7999999998</v>
      </c>
      <c r="G20" s="58"/>
    </row>
    <row r="21" spans="1:7" x14ac:dyDescent="0.25">
      <c r="A21" s="13" t="s">
        <v>25</v>
      </c>
      <c r="B21" s="25">
        <f>B19*80%</f>
        <v>2493180.8000000003</v>
      </c>
      <c r="C21" s="25"/>
      <c r="D21" s="58"/>
      <c r="E21" s="25">
        <f>E19*80%</f>
        <v>2493180.8000000003</v>
      </c>
      <c r="F21" s="64">
        <f t="shared" si="0"/>
        <v>4986361.6000000006</v>
      </c>
      <c r="G21" s="58"/>
    </row>
    <row r="22" spans="1:7" x14ac:dyDescent="0.25">
      <c r="A22" s="13"/>
      <c r="C22" s="20"/>
      <c r="F22" s="20"/>
    </row>
    <row r="23" spans="1:7" x14ac:dyDescent="0.25">
      <c r="A23" s="26" t="s">
        <v>26</v>
      </c>
      <c r="B23" s="27">
        <f>B4*B18</f>
        <v>1064800</v>
      </c>
      <c r="C23" s="27"/>
      <c r="E23" s="27">
        <f>E4*E18</f>
        <v>1064800</v>
      </c>
      <c r="F23" s="27"/>
    </row>
    <row r="24" spans="1:7" x14ac:dyDescent="0.25">
      <c r="A24" s="13" t="s">
        <v>27</v>
      </c>
    </row>
    <row r="25" spans="1:7" x14ac:dyDescent="0.25">
      <c r="A25" s="28" t="s">
        <v>28</v>
      </c>
      <c r="B25" s="25">
        <f>B19*0.025/12</f>
        <v>6492.6583333333338</v>
      </c>
      <c r="C25" s="25"/>
      <c r="D25" s="25"/>
      <c r="E25" s="25">
        <f>E19*0.025/12</f>
        <v>6492.6583333333338</v>
      </c>
      <c r="F25" s="25"/>
      <c r="G25" s="25"/>
    </row>
    <row r="26" spans="1:7" x14ac:dyDescent="0.25">
      <c r="B26" s="25"/>
      <c r="C26" s="25"/>
      <c r="E26" s="25"/>
      <c r="F26" s="25"/>
    </row>
    <row r="27" spans="1:7" x14ac:dyDescent="0.25">
      <c r="B27" s="25"/>
      <c r="C27" s="25"/>
      <c r="E27" s="25"/>
      <c r="F27" s="25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workbookViewId="0">
      <selection activeCell="R4" sqref="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496</v>
      </c>
      <c r="C2" s="4">
        <f t="shared" ref="C2:C16" si="1">B2*1.2</f>
        <v>595.19999999999993</v>
      </c>
      <c r="D2" s="4">
        <f t="shared" ref="D2:D16" si="2">C2*1.2</f>
        <v>714.2399999999999</v>
      </c>
      <c r="E2" s="5">
        <f t="shared" ref="E2:E16" si="3">R2</f>
        <v>3556400</v>
      </c>
      <c r="F2" s="4">
        <f t="shared" ref="F2:F15" si="4">ROUND((E2/B2),0)</f>
        <v>7170</v>
      </c>
      <c r="G2" s="69">
        <f t="shared" ref="G2:G15" si="5">ROUND((E2/C2),0)</f>
        <v>5975</v>
      </c>
      <c r="H2" s="69">
        <f t="shared" ref="H2:H15" si="6">ROUND((E2/D2),0)</f>
        <v>4979</v>
      </c>
      <c r="I2" s="69">
        <f t="shared" ref="I2:I15" si="7">T2</f>
        <v>0</v>
      </c>
      <c r="J2" s="69">
        <f t="shared" ref="J2:J15" si="8">U2</f>
        <v>0</v>
      </c>
      <c r="K2" s="70"/>
      <c r="L2" s="70"/>
      <c r="M2" s="70"/>
      <c r="N2" s="70"/>
      <c r="O2" s="70">
        <v>0</v>
      </c>
      <c r="P2" s="70">
        <f t="shared" ref="P2:P10" si="9">O2/1.2</f>
        <v>0</v>
      </c>
      <c r="Q2" s="70">
        <v>496</v>
      </c>
      <c r="R2" s="71">
        <v>3556400</v>
      </c>
      <c r="S2" s="71" t="s">
        <v>84</v>
      </c>
    </row>
    <row r="3" spans="1:19" x14ac:dyDescent="0.25">
      <c r="A3" s="4">
        <v>2</v>
      </c>
      <c r="B3" s="4">
        <f t="shared" si="0"/>
        <v>663</v>
      </c>
      <c r="C3" s="4">
        <f t="shared" si="1"/>
        <v>795.6</v>
      </c>
      <c r="D3" s="4">
        <f t="shared" si="2"/>
        <v>954.72</v>
      </c>
      <c r="E3" s="5">
        <f t="shared" si="3"/>
        <v>4620000</v>
      </c>
      <c r="F3" s="4">
        <f t="shared" si="4"/>
        <v>6968</v>
      </c>
      <c r="G3" s="4">
        <f t="shared" si="5"/>
        <v>5807</v>
      </c>
      <c r="H3" s="4">
        <f t="shared" si="6"/>
        <v>4839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663</v>
      </c>
      <c r="R3" s="2">
        <v>4620000</v>
      </c>
      <c r="S3" s="2" t="s">
        <v>85</v>
      </c>
    </row>
    <row r="4" spans="1:19" x14ac:dyDescent="0.25">
      <c r="A4" s="4">
        <v>3</v>
      </c>
      <c r="B4" s="4">
        <f t="shared" si="0"/>
        <v>657</v>
      </c>
      <c r="C4" s="4">
        <f t="shared" si="1"/>
        <v>788.4</v>
      </c>
      <c r="D4" s="4">
        <f t="shared" si="2"/>
        <v>946.07999999999993</v>
      </c>
      <c r="E4" s="5">
        <f t="shared" si="3"/>
        <v>4470000</v>
      </c>
      <c r="F4" s="4">
        <f t="shared" si="4"/>
        <v>6804</v>
      </c>
      <c r="G4" s="69">
        <f t="shared" si="5"/>
        <v>5670</v>
      </c>
      <c r="H4" s="69">
        <f t="shared" si="6"/>
        <v>4725</v>
      </c>
      <c r="I4" s="69">
        <f t="shared" si="7"/>
        <v>0</v>
      </c>
      <c r="J4" s="69">
        <f t="shared" si="8"/>
        <v>0</v>
      </c>
      <c r="K4" s="70"/>
      <c r="L4" s="70"/>
      <c r="M4" s="70"/>
      <c r="N4" s="70"/>
      <c r="O4" s="70">
        <v>0</v>
      </c>
      <c r="P4" s="70">
        <f t="shared" si="9"/>
        <v>0</v>
      </c>
      <c r="Q4" s="70">
        <v>657</v>
      </c>
      <c r="R4" s="71">
        <v>4470000</v>
      </c>
      <c r="S4" s="71" t="s">
        <v>86</v>
      </c>
    </row>
    <row r="5" spans="1:19" x14ac:dyDescent="0.25">
      <c r="A5" s="4">
        <v>4</v>
      </c>
      <c r="B5" s="4">
        <f t="shared" si="0"/>
        <v>441.66666666666669</v>
      </c>
      <c r="C5" s="4">
        <f t="shared" si="1"/>
        <v>530</v>
      </c>
      <c r="D5" s="4">
        <f t="shared" si="2"/>
        <v>636</v>
      </c>
      <c r="E5" s="5">
        <f t="shared" si="3"/>
        <v>3300000</v>
      </c>
      <c r="F5" s="4">
        <f t="shared" si="4"/>
        <v>7472</v>
      </c>
      <c r="G5" s="69">
        <f t="shared" si="5"/>
        <v>6226</v>
      </c>
      <c r="H5" s="69">
        <f t="shared" si="6"/>
        <v>5189</v>
      </c>
      <c r="I5" s="69">
        <f t="shared" si="7"/>
        <v>0</v>
      </c>
      <c r="J5" s="69">
        <f t="shared" si="8"/>
        <v>0</v>
      </c>
      <c r="K5" s="70"/>
      <c r="L5" s="70"/>
      <c r="M5" s="70"/>
      <c r="N5" s="70"/>
      <c r="O5" s="70">
        <v>0</v>
      </c>
      <c r="P5" s="70">
        <v>530</v>
      </c>
      <c r="Q5" s="70">
        <f t="shared" ref="Q5:Q10" si="10">P5/1.2</f>
        <v>441.66666666666669</v>
      </c>
      <c r="R5" s="71">
        <v>3300000</v>
      </c>
      <c r="S5" s="2"/>
    </row>
    <row r="6" spans="1:19" x14ac:dyDescent="0.25">
      <c r="A6" s="4">
        <v>5</v>
      </c>
      <c r="B6" s="4">
        <f t="shared" si="0"/>
        <v>416.66666666666669</v>
      </c>
      <c r="C6" s="4">
        <f t="shared" si="1"/>
        <v>500</v>
      </c>
      <c r="D6" s="4">
        <f t="shared" si="2"/>
        <v>600</v>
      </c>
      <c r="E6" s="5">
        <f t="shared" si="3"/>
        <v>3700000</v>
      </c>
      <c r="F6" s="4">
        <f t="shared" si="4"/>
        <v>8880</v>
      </c>
      <c r="G6" s="69">
        <f t="shared" si="5"/>
        <v>7400</v>
      </c>
      <c r="H6" s="69">
        <f t="shared" si="6"/>
        <v>6167</v>
      </c>
      <c r="I6" s="69">
        <f t="shared" si="7"/>
        <v>0</v>
      </c>
      <c r="J6" s="69">
        <f t="shared" si="8"/>
        <v>0</v>
      </c>
      <c r="K6" s="70"/>
      <c r="L6" s="70"/>
      <c r="M6" s="70"/>
      <c r="N6" s="70"/>
      <c r="O6" s="70">
        <v>0</v>
      </c>
      <c r="P6" s="70">
        <v>500</v>
      </c>
      <c r="Q6" s="70">
        <f t="shared" si="10"/>
        <v>416.66666666666669</v>
      </c>
      <c r="R6" s="71">
        <v>3700000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45" t="s">
        <v>88</v>
      </c>
      <c r="G25" s="45">
        <v>365</v>
      </c>
    </row>
    <row r="26" spans="1:19" s="9" customFormat="1" x14ac:dyDescent="0.25">
      <c r="F26" s="45" t="s">
        <v>89</v>
      </c>
      <c r="G26" s="45">
        <v>384</v>
      </c>
    </row>
    <row r="27" spans="1:19" s="9" customFormat="1" x14ac:dyDescent="0.25">
      <c r="F27" s="45" t="s">
        <v>90</v>
      </c>
      <c r="G27" s="45">
        <f>SUM(G25:G26)</f>
        <v>749</v>
      </c>
    </row>
    <row r="28" spans="1:19" s="9" customFormat="1" x14ac:dyDescent="0.25">
      <c r="F28" s="45" t="s">
        <v>83</v>
      </c>
      <c r="G28" s="45">
        <v>403</v>
      </c>
    </row>
    <row r="29" spans="1:19" s="9" customFormat="1" x14ac:dyDescent="0.25">
      <c r="C29" s="60" t="s">
        <v>74</v>
      </c>
      <c r="D29" s="60" t="s">
        <v>87</v>
      </c>
      <c r="F29" s="45" t="s">
        <v>83</v>
      </c>
      <c r="G29" s="45">
        <v>403</v>
      </c>
    </row>
    <row r="30" spans="1:19" s="9" customFormat="1" x14ac:dyDescent="0.25">
      <c r="C30" s="60" t="s">
        <v>1</v>
      </c>
      <c r="D30" s="60">
        <v>2300000</v>
      </c>
      <c r="F30" s="45" t="s">
        <v>71</v>
      </c>
      <c r="G30" s="45">
        <v>545</v>
      </c>
      <c r="H30" s="9">
        <f>G30/G29</f>
        <v>1.3523573200992556</v>
      </c>
    </row>
    <row r="31" spans="1:19" s="9" customFormat="1" x14ac:dyDescent="0.25">
      <c r="F31" s="45" t="s">
        <v>72</v>
      </c>
      <c r="G31" s="45">
        <v>6000</v>
      </c>
    </row>
    <row r="32" spans="1:19" s="9" customFormat="1" x14ac:dyDescent="0.25">
      <c r="C32" s="62"/>
      <c r="D32" s="62"/>
      <c r="F32" s="62" t="s">
        <v>73</v>
      </c>
      <c r="G32" s="62">
        <f>G30*G31</f>
        <v>3270000</v>
      </c>
      <c r="H32" s="9">
        <f>G32/D30</f>
        <v>1.4217391304347826</v>
      </c>
    </row>
    <row r="33" spans="3:7" s="9" customFormat="1" x14ac:dyDescent="0.25">
      <c r="C33" s="62"/>
      <c r="D33" s="62"/>
      <c r="F33" s="62" t="s">
        <v>24</v>
      </c>
      <c r="G33" s="62">
        <f>G32*90%</f>
        <v>2943000</v>
      </c>
    </row>
    <row r="34" spans="3:7" s="9" customFormat="1" x14ac:dyDescent="0.25">
      <c r="C34" s="62"/>
      <c r="D34" s="62"/>
      <c r="F34" s="62" t="s">
        <v>25</v>
      </c>
      <c r="G34" s="62">
        <f>G32*80%</f>
        <v>2616000</v>
      </c>
    </row>
    <row r="35" spans="3:7" s="9" customFormat="1" x14ac:dyDescent="0.25">
      <c r="C35" s="62"/>
      <c r="D35" s="62"/>
    </row>
    <row r="36" spans="3:7" s="9" customFormat="1" x14ac:dyDescent="0.25">
      <c r="C36" s="62"/>
      <c r="D36" s="62"/>
    </row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  <row r="41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2025-01-28T07:09:16Z</dcterms:modified>
</cp:coreProperties>
</file>