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Madam Cama Road\Avinash Sadashiv Ganve\"/>
    </mc:Choice>
  </mc:AlternateContent>
  <xr:revisionPtr revIDLastSave="0" documentId="13_ncr:1_{59A0197A-55A9-48BD-84B1-060BB5B3BD5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2" sheetId="14" r:id="rId2"/>
    <sheet name="Sheet1" sheetId="13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9" i="4" l="1"/>
  <c r="Q27" i="4"/>
  <c r="O29" i="4"/>
  <c r="O28" i="4"/>
  <c r="O27" i="4"/>
  <c r="O26" i="4"/>
  <c r="O25" i="4"/>
  <c r="O24" i="4"/>
  <c r="O23" i="4"/>
  <c r="O22" i="4"/>
  <c r="O21" i="4"/>
  <c r="R4" i="4" l="1"/>
  <c r="R3" i="4"/>
  <c r="H21" i="4" l="1"/>
  <c r="H29" i="4"/>
  <c r="Q12" i="4" l="1"/>
  <c r="P12" i="4"/>
  <c r="P11" i="4"/>
  <c r="Q11" i="4" s="1"/>
  <c r="Q10" i="4"/>
  <c r="P10" i="4"/>
  <c r="P9" i="4"/>
  <c r="Q9" i="4" s="1"/>
  <c r="Q8" i="4"/>
  <c r="P8" i="4"/>
  <c r="Q7" i="4"/>
  <c r="P6" i="4"/>
  <c r="P5" i="4"/>
  <c r="Q4" i="4"/>
  <c r="Q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<sst xmlns="http://schemas.openxmlformats.org/spreadsheetml/2006/main" count="120" uniqueCount="27">
  <si>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</si>
  <si>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</si>
  <si>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</si>
  <si>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</si>
  <si>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</si>
  <si>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</si>
  <si>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</si>
  <si>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</si>
  <si>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</si>
  <si>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</si>
  <si>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</si>
  <si>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</si>
  <si>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</si>
  <si>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agreement  - 20.01.2025</t>
  </si>
  <si>
    <t>av</t>
  </si>
  <si>
    <t>sd</t>
  </si>
  <si>
    <t>rd</t>
  </si>
  <si>
    <t>ca</t>
  </si>
  <si>
    <t>sa</t>
  </si>
  <si>
    <t>rate on ca</t>
  </si>
  <si>
    <t>fmv</t>
  </si>
  <si>
    <t>oc - 2003</t>
  </si>
  <si>
    <t xml:space="preserve"> Flat No. 303, 3rd Floor, Wing - B, Laxmi Narayan, Plot No. 12/1/A, Sector 9, Village - Nerul, Navi Mumbai,</t>
  </si>
  <si>
    <t>11.03.24</t>
  </si>
  <si>
    <t>02.12.22</t>
  </si>
  <si>
    <t>mca</t>
  </si>
  <si>
    <t>LS - 70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</si>
</sst>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238125</xdr:colOff>
      <xdr:row>57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5C98C4-B410-4149-88BC-DE6AE7139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553325" cy="9896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48</xdr:row>
      <xdr:rowOff>67897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64E977-AB8D-41CD-83C5-A215DAED63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87546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50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EAEFD7-6DB1-4C9E-B7BA-EA841C523C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382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534666</xdr:colOff>
      <xdr:row>48</xdr:row>
      <xdr:rowOff>29782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3E54EE-47C1-4E87-BB67-799664F848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69066" cy="8649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467981</xdr:colOff>
      <xdr:row>52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75017E-268A-4100-A5FC-DC69F4B8F2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002381" cy="8668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506087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A476C9-6A61-4009-BC47-873543FB55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40487" cy="8678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E31" sqref="E3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9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450</v>
      </c>
      <c r="C2" s="4">
        <f>B2*1.2</f>
        <v>540</v>
      </c>
      <c r="D2" s="4">
        <f t="shared" ref="D2:D13" si="2">C2*1.2</f>
        <v>648</v>
      </c>
      <c r="E2" s="16">
        <f t="shared" ref="E2:E13" si="3">R2</f>
        <v>9000000</v>
      </c>
      <c r="F2" s="10">
        <f t="shared" ref="F2:F13" si="4">ROUND((E2/B2),0)</f>
        <v>20000</v>
      </c>
      <c r="G2" s="10">
        <f t="shared" ref="G2:G13" si="5">ROUND((E2/C2),0)</f>
        <v>16667</v>
      </c>
      <c r="H2" s="10">
        <f t="shared" ref="H2:H13" si="6">ROUND((E2/D2),0)</f>
        <v>13889</v>
      </c>
      <c r="I2" s="4" t="e">
        <f>#REF!</f>
        <v>#REF!</v>
      </c>
      <c r="J2" s="4">
        <f t="shared" ref="J2:J13" si="7">S2</f>
        <v>0</v>
      </c>
      <c r="O2">
        <v>0</v>
      </c>
      <c r="P2">
        <v>540</v>
      </c>
      <c r="Q2">
        <f t="shared" ref="Q2:Q12" si="8">P2/1.2</f>
        <v>450</v>
      </c>
      <c r="R2" s="2">
        <v>9000000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616.66666666666674</v>
      </c>
      <c r="C3" s="4">
        <f t="shared" ref="C3:C15" si="9">B3*1.2</f>
        <v>740.00000000000011</v>
      </c>
      <c r="D3" s="4">
        <f t="shared" si="2"/>
        <v>888.00000000000011</v>
      </c>
      <c r="E3" s="16">
        <f t="shared" si="3"/>
        <v>9570000</v>
      </c>
      <c r="F3" s="10">
        <f t="shared" si="4"/>
        <v>15519</v>
      </c>
      <c r="G3" s="10">
        <f t="shared" si="5"/>
        <v>12932</v>
      </c>
      <c r="H3" s="10">
        <f t="shared" si="6"/>
        <v>10777</v>
      </c>
      <c r="I3" s="4" t="e">
        <f>#REF!</f>
        <v>#REF!</v>
      </c>
      <c r="J3" s="4" t="str">
        <f t="shared" si="7"/>
        <v>11.03.24</v>
      </c>
      <c r="O3">
        <v>0</v>
      </c>
      <c r="P3">
        <v>740</v>
      </c>
      <c r="Q3">
        <f t="shared" si="8"/>
        <v>616.66666666666674</v>
      </c>
      <c r="R3" s="2">
        <f>9000000+540000+30000</f>
        <v>9570000</v>
      </c>
      <c r="S3" s="8" t="s">
        <v>23</v>
      </c>
      <c r="T3" s="8"/>
    </row>
    <row r="4" spans="1:20" x14ac:dyDescent="0.25">
      <c r="A4" s="4">
        <f t="shared" si="0"/>
        <v>0</v>
      </c>
      <c r="B4" s="4">
        <f t="shared" si="1"/>
        <v>800</v>
      </c>
      <c r="C4" s="4">
        <f t="shared" si="9"/>
        <v>960</v>
      </c>
      <c r="D4" s="4">
        <f t="shared" si="2"/>
        <v>1152</v>
      </c>
      <c r="E4" s="16">
        <f t="shared" si="3"/>
        <v>20276000</v>
      </c>
      <c r="F4" s="10">
        <f t="shared" si="4"/>
        <v>25345</v>
      </c>
      <c r="G4" s="10">
        <f t="shared" si="5"/>
        <v>21121</v>
      </c>
      <c r="H4" s="10">
        <f t="shared" si="6"/>
        <v>17601</v>
      </c>
      <c r="I4" s="4" t="e">
        <f>#REF!</f>
        <v>#REF!</v>
      </c>
      <c r="J4" s="4" t="str">
        <f t="shared" si="7"/>
        <v>02.12.22</v>
      </c>
      <c r="O4">
        <v>0</v>
      </c>
      <c r="P4">
        <v>960</v>
      </c>
      <c r="Q4">
        <f t="shared" si="8"/>
        <v>800</v>
      </c>
      <c r="R4" s="2">
        <f>19100000+1146000+30000</f>
        <v>20276000</v>
      </c>
      <c r="S4" s="8" t="s">
        <v>24</v>
      </c>
      <c r="T4" s="8"/>
    </row>
    <row r="5" spans="1:20" x14ac:dyDescent="0.25">
      <c r="A5" s="4">
        <f t="shared" si="0"/>
        <v>0</v>
      </c>
      <c r="B5" s="4">
        <f t="shared" si="1"/>
        <v>425</v>
      </c>
      <c r="C5" s="4">
        <f t="shared" si="9"/>
        <v>510</v>
      </c>
      <c r="D5" s="4">
        <f t="shared" si="2"/>
        <v>612</v>
      </c>
      <c r="E5" s="16">
        <f t="shared" si="3"/>
        <v>8500000</v>
      </c>
      <c r="F5" s="15">
        <f t="shared" si="4"/>
        <v>20000</v>
      </c>
      <c r="G5" s="10">
        <f t="shared" si="5"/>
        <v>16667</v>
      </c>
      <c r="H5" s="10">
        <f t="shared" si="6"/>
        <v>13889</v>
      </c>
      <c r="I5" s="4" t="e">
        <f>#REF!</f>
        <v>#REF!</v>
      </c>
      <c r="J5" s="4">
        <f t="shared" si="7"/>
        <v>0</v>
      </c>
      <c r="O5">
        <v>0</v>
      </c>
      <c r="P5">
        <f t="shared" ref="P5:P12" si="10">O5/1.2</f>
        <v>0</v>
      </c>
      <c r="Q5">
        <v>425</v>
      </c>
      <c r="R5" s="2">
        <v>8500000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710</v>
      </c>
      <c r="C6" s="4">
        <f t="shared" si="9"/>
        <v>852</v>
      </c>
      <c r="D6" s="4">
        <f t="shared" si="2"/>
        <v>1022.4</v>
      </c>
      <c r="E6" s="16">
        <f t="shared" si="3"/>
        <v>17000000</v>
      </c>
      <c r="F6" s="15">
        <f t="shared" si="4"/>
        <v>23944</v>
      </c>
      <c r="G6" s="10">
        <f t="shared" si="5"/>
        <v>19953</v>
      </c>
      <c r="H6" s="10">
        <f t="shared" si="6"/>
        <v>16628</v>
      </c>
      <c r="I6" s="4" t="e">
        <f>#REF!</f>
        <v>#REF!</v>
      </c>
      <c r="J6" s="4">
        <f t="shared" si="7"/>
        <v>0</v>
      </c>
      <c r="O6">
        <v>0</v>
      </c>
      <c r="P6">
        <f t="shared" si="10"/>
        <v>0</v>
      </c>
      <c r="Q6">
        <v>710</v>
      </c>
      <c r="R6" s="2">
        <v>17000000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600</v>
      </c>
      <c r="C7" s="4">
        <f t="shared" si="9"/>
        <v>720</v>
      </c>
      <c r="D7" s="4">
        <f t="shared" si="2"/>
        <v>864</v>
      </c>
      <c r="E7" s="16">
        <f t="shared" si="3"/>
        <v>14500000</v>
      </c>
      <c r="F7" s="15">
        <f t="shared" si="4"/>
        <v>24167</v>
      </c>
      <c r="G7" s="10">
        <f t="shared" si="5"/>
        <v>20139</v>
      </c>
      <c r="H7" s="10">
        <f t="shared" si="6"/>
        <v>16782</v>
      </c>
      <c r="I7" s="4" t="e">
        <f>#REF!</f>
        <v>#REF!</v>
      </c>
      <c r="J7" s="4">
        <f t="shared" si="7"/>
        <v>0</v>
      </c>
      <c r="O7">
        <v>0</v>
      </c>
      <c r="P7">
        <v>720</v>
      </c>
      <c r="Q7">
        <f t="shared" si="8"/>
        <v>600</v>
      </c>
      <c r="R7" s="2">
        <v>14500000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16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>
        <f t="shared" si="8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16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>
        <f t="shared" si="8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f t="shared" si="8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6:24" x14ac:dyDescent="0.25">
      <c r="F17" s="7" t="s">
        <v>22</v>
      </c>
    </row>
    <row r="18" spans="6:24" x14ac:dyDescent="0.25">
      <c r="G18" t="s">
        <v>17</v>
      </c>
      <c r="H18">
        <v>282</v>
      </c>
    </row>
    <row r="19" spans="6:24" x14ac:dyDescent="0.25">
      <c r="G19" t="s">
        <v>18</v>
      </c>
      <c r="H19">
        <v>425</v>
      </c>
    </row>
    <row r="20" spans="6:24" x14ac:dyDescent="0.25">
      <c r="G20" t="s">
        <v>19</v>
      </c>
      <c r="H20">
        <v>21500</v>
      </c>
      <c r="J20" t="s">
        <v>25</v>
      </c>
    </row>
    <row r="21" spans="6:24" x14ac:dyDescent="0.25">
      <c r="G21" t="s">
        <v>20</v>
      </c>
      <c r="H21">
        <f>H20*H18</f>
        <v>6063000</v>
      </c>
      <c r="J21">
        <v>13.51</v>
      </c>
      <c r="N21">
        <v>8.57</v>
      </c>
      <c r="O21">
        <f>N21*J21</f>
        <v>115.7807</v>
      </c>
    </row>
    <row r="22" spans="6:24" x14ac:dyDescent="0.25">
      <c r="G22" s="6"/>
      <c r="H22" s="6"/>
      <c r="J22">
        <v>8.94</v>
      </c>
      <c r="N22">
        <v>7.71</v>
      </c>
      <c r="O22">
        <f t="shared" ref="O22:O26" si="21">N22*J22</f>
        <v>68.927399999999992</v>
      </c>
    </row>
    <row r="23" spans="6:24" x14ac:dyDescent="0.25">
      <c r="G23" t="s">
        <v>26</v>
      </c>
      <c r="I23" t="s">
        <v>21</v>
      </c>
      <c r="J23">
        <v>4.29</v>
      </c>
      <c r="N23">
        <v>2.5</v>
      </c>
      <c r="O23">
        <f t="shared" si="21"/>
        <v>10.725</v>
      </c>
    </row>
    <row r="24" spans="6:24" x14ac:dyDescent="0.25">
      <c r="J24">
        <v>3.84</v>
      </c>
      <c r="N24">
        <v>2.72</v>
      </c>
      <c r="O24">
        <f t="shared" si="21"/>
        <v>10.444800000000001</v>
      </c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G25" t="s">
        <v>13</v>
      </c>
      <c r="J25">
        <v>3.83</v>
      </c>
      <c r="N25">
        <v>3.78</v>
      </c>
      <c r="O25">
        <f t="shared" si="21"/>
        <v>14.477399999999999</v>
      </c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G26" t="s">
        <v>14</v>
      </c>
      <c r="H26">
        <v>4551000</v>
      </c>
      <c r="J26">
        <v>8.24</v>
      </c>
      <c r="N26">
        <v>6</v>
      </c>
      <c r="O26">
        <f t="shared" si="21"/>
        <v>49.44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G27" t="s">
        <v>15</v>
      </c>
      <c r="H27">
        <v>273100</v>
      </c>
      <c r="O27">
        <f>SUM(O21:O26)</f>
        <v>269.7953</v>
      </c>
      <c r="P27" s="11"/>
      <c r="Q27" s="11">
        <f>270*1.8</f>
        <v>486</v>
      </c>
      <c r="R27" s="11"/>
      <c r="T27" s="11"/>
      <c r="U27" s="11"/>
      <c r="V27" s="11"/>
      <c r="W27" s="11"/>
      <c r="X27" s="11"/>
    </row>
    <row r="28" spans="6:24" x14ac:dyDescent="0.25">
      <c r="G28" t="s">
        <v>16</v>
      </c>
      <c r="H28">
        <v>30000</v>
      </c>
      <c r="O28">
        <f>O27*1.8</f>
        <v>485.63154000000003</v>
      </c>
      <c r="P28" s="11"/>
      <c r="Q28" s="11">
        <v>12500</v>
      </c>
      <c r="R28" s="12"/>
      <c r="T28" s="12"/>
      <c r="U28" s="12"/>
      <c r="V28" s="11"/>
      <c r="W28" s="11"/>
      <c r="X28" s="11"/>
    </row>
    <row r="29" spans="6:24" x14ac:dyDescent="0.25">
      <c r="H29">
        <f>SUM(H26:H28)</f>
        <v>4854100</v>
      </c>
      <c r="O29">
        <f>O28*12500</f>
        <v>6070394.25</v>
      </c>
      <c r="P29" s="11"/>
      <c r="Q29" s="11">
        <f>Q28*Q27</f>
        <v>6075000</v>
      </c>
      <c r="R29" s="11"/>
      <c r="T29" s="11"/>
      <c r="U29" s="11"/>
      <c r="V29" s="11"/>
      <c r="W29" s="11"/>
      <c r="X29" s="11"/>
    </row>
    <row r="30" spans="6:24" x14ac:dyDescent="0.25"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Sheet2</vt:lpstr>
      <vt:lpstr>Sheet1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2025-01-28T04:55:24Z</dcterms:modified>
</cp:coreProperties>
</file>