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E)\Komal Damodar Bangera\"/>
    </mc:Choice>
  </mc:AlternateContent>
  <xr:revisionPtr revIDLastSave="0" documentId="13_ncr:1_{A8B1E1CD-66FB-406A-9D2E-80AA02F7D4F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6" i="4" l="1"/>
  <c r="R5" i="4"/>
  <c r="R4" i="4"/>
  <c r="V3" i="4" l="1"/>
  <c r="V4" i="4"/>
  <c r="V5" i="4"/>
  <c r="V6" i="4"/>
  <c r="V7" i="4"/>
  <c r="V8" i="4"/>
  <c r="V9" i="4"/>
  <c r="V10" i="4"/>
  <c r="V13" i="4"/>
  <c r="V2" i="4"/>
  <c r="U3" i="4"/>
  <c r="U4" i="4"/>
  <c r="U5" i="4"/>
  <c r="U6" i="4"/>
  <c r="U7" i="4"/>
  <c r="U8" i="4"/>
  <c r="U9" i="4"/>
  <c r="U10" i="4"/>
  <c r="U2" i="4"/>
  <c r="T28" i="4"/>
  <c r="S29" i="4" l="1"/>
  <c r="P10" i="4"/>
  <c r="O10" i="4" s="1"/>
  <c r="P9" i="4"/>
  <c r="O9" i="4"/>
  <c r="S28" i="4"/>
  <c r="S27" i="4"/>
  <c r="S26" i="4"/>
  <c r="S25" i="4"/>
  <c r="S24" i="4"/>
  <c r="S23" i="4"/>
  <c r="S22" i="4"/>
  <c r="P6" i="4" l="1"/>
  <c r="Q5" i="4"/>
  <c r="P5" i="4"/>
  <c r="P4" i="4"/>
  <c r="J21" i="4"/>
  <c r="N19" i="4"/>
  <c r="J29" i="4"/>
  <c r="Q8" i="4" l="1"/>
  <c r="Q7" i="4"/>
  <c r="Q6" i="4"/>
  <c r="Q4" i="4"/>
  <c r="P3" i="4"/>
  <c r="Q2" i="4"/>
  <c r="Q12" i="4" l="1"/>
  <c r="U12" i="4" s="1"/>
  <c r="V12" i="4" s="1"/>
  <c r="P11" i="4"/>
  <c r="U11" i="4" s="1"/>
  <c r="V11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<sst xmlns="http://schemas.openxmlformats.org/spreadsheetml/2006/main" count="32" uniqueCount="28">
  <si>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</si>
  <si>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</si>
  <si>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</si>
  <si>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</si>
  <si>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</si>
  <si>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</si>
  <si>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</si>
  <si>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</si>
  <si>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</si>
  <si>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</si>
  <si>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</si>
  <si>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</si>
  <si>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</si>
  <si>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004, Ground Floor, Wing - B, Shree Veena CHSL, Sector 1, Vasant Nagari, Village - Manikpur, Vasai East,</t>
  </si>
  <si>
    <t>agreement - 19.01.2020</t>
  </si>
  <si>
    <t>av</t>
  </si>
  <si>
    <t>sd</t>
  </si>
  <si>
    <t>rd</t>
  </si>
  <si>
    <t>sbua</t>
  </si>
  <si>
    <t>rate</t>
  </si>
  <si>
    <t>fmv</t>
  </si>
  <si>
    <t>possession  - 2020</t>
  </si>
  <si>
    <t>05.12.24</t>
  </si>
  <si>
    <t>22.10.24</t>
  </si>
  <si>
    <t>ls - 35 to  40 lakhs</t>
  </si>
  <si>
    <t>mca</t>
  </si>
  <si>
    <t>oc - 1995</t>
  </si>
  <si>
    <t>40% 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</si>
</sst>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0" borderId="0" xfId="0" applyFont="1" applyAlignment="1">
      <alignment horizontal="right"/>
    </xf>
    <xf numFmtId="0" fontId="0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CBADF-9044-4AA6-ADF2-FF763A93F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EEFF0-51DF-4DB9-ACF9-F91D2BFF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90353-70E1-49D0-882D-A789BAAB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DA1A-CA4B-4D66-A670-5B5470BD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B639C-256B-4C82-83F2-235C7566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619BC-BD8D-422D-986F-DFFE5CD33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610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D579F-E7B3-4E7C-914B-6BA8ACAC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334613</xdr:colOff>
      <xdr:row>48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CE20E-6F32-4F7C-BAFE-DD6120019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69013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482AD-DD21-4821-8B88-795917309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7E79B-A0BD-42EA-AF25-A5DB5391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27</v>
      </c>
    </row>
    <row r="2" spans="1:22" x14ac:dyDescent="0.25">
      <c r="A2" s="4">
        <f t="shared" ref="A2:A15" si="0">N2</f>
        <v>0</v>
      </c>
      <c r="B2" s="4">
        <f t="shared" ref="B2:B15" si="1">Q2</f>
        <v>383.33333333333337</v>
      </c>
      <c r="C2" s="4">
        <f>B2*1.2</f>
        <v>460.00000000000006</v>
      </c>
      <c r="D2" s="4">
        <f t="shared" ref="D2:D13" si="2">C2*1.2</f>
        <v>552</v>
      </c>
      <c r="E2" s="5">
        <f t="shared" ref="E2:E13" si="3">R2</f>
        <v>3300000</v>
      </c>
      <c r="F2" s="10">
        <f t="shared" ref="F2:F13" si="4">ROUND((E2/B2),0)</f>
        <v>8609</v>
      </c>
      <c r="G2" s="10">
        <f t="shared" ref="G2:G13" si="5">ROUND((E2/C2),0)</f>
        <v>7174</v>
      </c>
      <c r="H2" s="10">
        <f t="shared" ref="H2:H13" si="6">ROUND((E2/D2),0)</f>
        <v>5978</v>
      </c>
      <c r="I2" s="10" t="e">
        <f>#REF!</f>
        <v>#REF!</v>
      </c>
      <c r="J2" s="4">
        <f t="shared" ref="J2:J13" si="7">S2</f>
        <v>0</v>
      </c>
      <c r="O2">
        <v>0</v>
      </c>
      <c r="P2">
        <v>460</v>
      </c>
      <c r="Q2">
        <f t="shared" ref="Q2:Q8" si="8">P2/1.2</f>
        <v>383.33333333333337</v>
      </c>
      <c r="R2" s="2">
        <v>3300000</v>
      </c>
      <c r="S2" s="8"/>
      <c r="T2" s="8"/>
      <c r="U2">
        <f>Q2*1.4</f>
        <v>536.66666666666674</v>
      </c>
      <c r="V2">
        <f>R2/U2</f>
        <v>6149.0683229813658</v>
      </c>
    </row>
    <row r="3" spans="1:22" x14ac:dyDescent="0.25">
      <c r="A3" s="4">
        <f t="shared" si="0"/>
        <v>0</v>
      </c>
      <c r="B3" s="4">
        <f t="shared" si="1"/>
        <v>319</v>
      </c>
      <c r="C3" s="4">
        <f t="shared" ref="C3:C15" si="9">B3*1.2</f>
        <v>382.8</v>
      </c>
      <c r="D3" s="4">
        <f t="shared" si="2"/>
        <v>459.36</v>
      </c>
      <c r="E3" s="5">
        <f t="shared" si="3"/>
        <v>2000000</v>
      </c>
      <c r="F3" s="10">
        <f t="shared" si="4"/>
        <v>6270</v>
      </c>
      <c r="G3" s="10">
        <f t="shared" si="5"/>
        <v>5225</v>
      </c>
      <c r="H3" s="10">
        <f t="shared" si="6"/>
        <v>4354</v>
      </c>
      <c r="I3" s="10" t="e">
        <f>#REF!</f>
        <v>#REF!</v>
      </c>
      <c r="J3" s="4">
        <f t="shared" si="7"/>
        <v>0</v>
      </c>
      <c r="O3">
        <v>0</v>
      </c>
      <c r="P3">
        <f t="shared" ref="P3" si="10">O3/1.2</f>
        <v>0</v>
      </c>
      <c r="Q3">
        <v>319</v>
      </c>
      <c r="R3" s="2">
        <v>2000000</v>
      </c>
      <c r="S3" s="8"/>
      <c r="T3" s="8"/>
      <c r="U3">
        <f t="shared" ref="U3:U12" si="11">Q3*1.4</f>
        <v>446.59999999999997</v>
      </c>
      <c r="V3" s="8">
        <f t="shared" ref="V3:V13" si="12">R3/U3</f>
        <v>4478.2803403493062</v>
      </c>
    </row>
    <row r="4" spans="1:22" x14ac:dyDescent="0.25">
      <c r="A4" s="4">
        <f t="shared" si="0"/>
        <v>0</v>
      </c>
      <c r="B4" s="4">
        <f t="shared" si="1"/>
        <v>479.26709999999997</v>
      </c>
      <c r="C4" s="4">
        <f t="shared" si="9"/>
        <v>575.12051999999994</v>
      </c>
      <c r="D4" s="4">
        <f t="shared" si="2"/>
        <v>690.14462399999991</v>
      </c>
      <c r="E4" s="5">
        <f t="shared" si="3"/>
        <v>5059000</v>
      </c>
      <c r="F4" s="10">
        <f t="shared" si="4"/>
        <v>10556</v>
      </c>
      <c r="G4" s="10">
        <f t="shared" si="5"/>
        <v>8796</v>
      </c>
      <c r="H4" s="10">
        <f t="shared" si="6"/>
        <v>7330</v>
      </c>
      <c r="I4" s="10" t="e">
        <f>#REF!</f>
        <v>#REF!</v>
      </c>
      <c r="J4" s="4" t="str">
        <f t="shared" si="7"/>
        <v>05.12.24</v>
      </c>
      <c r="O4">
        <v>0</v>
      </c>
      <c r="P4">
        <f>53.43*10.764</f>
        <v>575.12051999999994</v>
      </c>
      <c r="Q4">
        <f t="shared" si="8"/>
        <v>479.26709999999997</v>
      </c>
      <c r="R4" s="2">
        <f>4700000+329000+30000</f>
        <v>5059000</v>
      </c>
      <c r="S4" s="8" t="s">
        <v>22</v>
      </c>
      <c r="T4" s="8"/>
      <c r="U4">
        <f t="shared" si="11"/>
        <v>670.97393999999997</v>
      </c>
      <c r="V4" s="11">
        <f t="shared" si="12"/>
        <v>7539.7861204564815</v>
      </c>
    </row>
    <row r="5" spans="1:22" x14ac:dyDescent="0.25">
      <c r="A5" s="4">
        <f t="shared" si="0"/>
        <v>0</v>
      </c>
      <c r="B5" s="4">
        <f t="shared" si="1"/>
        <v>445.98839999999996</v>
      </c>
      <c r="C5" s="4">
        <f t="shared" si="9"/>
        <v>535.18607999999995</v>
      </c>
      <c r="D5" s="4">
        <f t="shared" si="2"/>
        <v>642.22329599999989</v>
      </c>
      <c r="E5" s="5">
        <f t="shared" si="3"/>
        <v>4631000</v>
      </c>
      <c r="F5" s="10">
        <f t="shared" si="4"/>
        <v>10384</v>
      </c>
      <c r="G5" s="10">
        <f t="shared" si="5"/>
        <v>8653</v>
      </c>
      <c r="H5" s="10">
        <f t="shared" si="6"/>
        <v>7211</v>
      </c>
      <c r="I5" s="10" t="e">
        <f>#REF!</f>
        <v>#REF!</v>
      </c>
      <c r="J5" s="4" t="str">
        <f t="shared" si="7"/>
        <v>05.12.24</v>
      </c>
      <c r="O5">
        <v>0</v>
      </c>
      <c r="P5">
        <f>49.72*10.764</f>
        <v>535.18607999999995</v>
      </c>
      <c r="Q5">
        <f>P5/1.2</f>
        <v>445.98839999999996</v>
      </c>
      <c r="R5" s="2">
        <f>4300000+301000+30000</f>
        <v>4631000</v>
      </c>
      <c r="S5" s="8" t="s">
        <v>22</v>
      </c>
      <c r="T5" s="8"/>
      <c r="U5">
        <f t="shared" si="11"/>
        <v>624.38375999999994</v>
      </c>
      <c r="V5" s="11">
        <f t="shared" si="12"/>
        <v>7416.912957505494</v>
      </c>
    </row>
    <row r="6" spans="1:22" x14ac:dyDescent="0.25">
      <c r="A6" s="4">
        <f t="shared" si="0"/>
        <v>0</v>
      </c>
      <c r="B6" s="4">
        <f t="shared" si="1"/>
        <v>408.40409999999997</v>
      </c>
      <c r="C6" s="4">
        <f t="shared" si="9"/>
        <v>490.08491999999995</v>
      </c>
      <c r="D6" s="4">
        <f t="shared" si="2"/>
        <v>588.10190399999988</v>
      </c>
      <c r="E6" s="5">
        <f t="shared" si="3"/>
        <v>4149500</v>
      </c>
      <c r="F6" s="10">
        <f t="shared" si="4"/>
        <v>10160</v>
      </c>
      <c r="G6" s="10">
        <f t="shared" si="5"/>
        <v>8467</v>
      </c>
      <c r="H6" s="10">
        <f t="shared" si="6"/>
        <v>7056</v>
      </c>
      <c r="I6" s="10" t="e">
        <f>#REF!</f>
        <v>#REF!</v>
      </c>
      <c r="J6" s="4" t="str">
        <f t="shared" si="7"/>
        <v>22.10.24</v>
      </c>
      <c r="O6">
        <v>0</v>
      </c>
      <c r="P6">
        <f>45.53*10.764</f>
        <v>490.08491999999995</v>
      </c>
      <c r="Q6">
        <f t="shared" si="8"/>
        <v>408.40409999999997</v>
      </c>
      <c r="R6" s="2">
        <f>3850000+269500+30000</f>
        <v>4149500</v>
      </c>
      <c r="S6" s="8" t="s">
        <v>23</v>
      </c>
      <c r="T6" s="8"/>
      <c r="U6">
        <f t="shared" si="11"/>
        <v>571.76573999999994</v>
      </c>
      <c r="V6" s="8">
        <f t="shared" si="12"/>
        <v>7257.3428411432988</v>
      </c>
    </row>
    <row r="7" spans="1:22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5">
        <f t="shared" si="3"/>
        <v>3500000</v>
      </c>
      <c r="F7" s="10">
        <f t="shared" si="4"/>
        <v>9333</v>
      </c>
      <c r="G7" s="10">
        <f t="shared" si="5"/>
        <v>7778</v>
      </c>
      <c r="H7" s="10">
        <f t="shared" si="6"/>
        <v>6481</v>
      </c>
      <c r="I7" s="10" t="e">
        <f>#REF!</f>
        <v>#REF!</v>
      </c>
      <c r="J7" s="4">
        <f t="shared" si="7"/>
        <v>0</v>
      </c>
      <c r="O7">
        <v>0</v>
      </c>
      <c r="P7">
        <v>450</v>
      </c>
      <c r="Q7">
        <f t="shared" si="8"/>
        <v>375</v>
      </c>
      <c r="R7" s="2">
        <v>3500000</v>
      </c>
      <c r="S7" s="8"/>
      <c r="T7" s="8"/>
      <c r="U7">
        <f t="shared" si="11"/>
        <v>525</v>
      </c>
      <c r="V7" s="8">
        <f t="shared" si="12"/>
        <v>6666.666666666667</v>
      </c>
    </row>
    <row r="8" spans="1:22" x14ac:dyDescent="0.25">
      <c r="A8" s="4">
        <f t="shared" si="0"/>
        <v>0</v>
      </c>
      <c r="B8" s="4">
        <f t="shared" si="1"/>
        <v>479.16666666666669</v>
      </c>
      <c r="C8" s="4">
        <f t="shared" si="9"/>
        <v>575</v>
      </c>
      <c r="D8" s="4">
        <f t="shared" si="2"/>
        <v>690</v>
      </c>
      <c r="E8" s="5">
        <f t="shared" si="3"/>
        <v>4300000</v>
      </c>
      <c r="F8" s="10">
        <f t="shared" si="4"/>
        <v>8974</v>
      </c>
      <c r="G8" s="10">
        <f t="shared" si="5"/>
        <v>7478</v>
      </c>
      <c r="H8" s="10">
        <f t="shared" si="6"/>
        <v>6232</v>
      </c>
      <c r="I8" s="10" t="e">
        <f>#REF!</f>
        <v>#REF!</v>
      </c>
      <c r="J8" s="4">
        <f t="shared" si="7"/>
        <v>0</v>
      </c>
      <c r="O8">
        <v>0</v>
      </c>
      <c r="P8">
        <v>575</v>
      </c>
      <c r="Q8">
        <f t="shared" si="8"/>
        <v>479.16666666666669</v>
      </c>
      <c r="R8" s="2">
        <v>4300000</v>
      </c>
      <c r="S8" s="8"/>
      <c r="T8" s="8"/>
      <c r="U8">
        <f t="shared" si="11"/>
        <v>670.83333333333337</v>
      </c>
      <c r="V8" s="8">
        <f t="shared" si="12"/>
        <v>6409.9378881987577</v>
      </c>
    </row>
    <row r="9" spans="1:22" x14ac:dyDescent="0.25">
      <c r="A9" s="4">
        <f t="shared" si="0"/>
        <v>0</v>
      </c>
      <c r="B9" s="4">
        <f t="shared" si="1"/>
        <v>385</v>
      </c>
      <c r="C9" s="4">
        <f t="shared" si="9"/>
        <v>462</v>
      </c>
      <c r="D9" s="4">
        <f t="shared" si="2"/>
        <v>554.4</v>
      </c>
      <c r="E9" s="5">
        <f t="shared" si="3"/>
        <v>4000000</v>
      </c>
      <c r="F9" s="10">
        <f t="shared" si="4"/>
        <v>10390</v>
      </c>
      <c r="G9" s="10">
        <f t="shared" si="5"/>
        <v>8658</v>
      </c>
      <c r="H9" s="10">
        <f t="shared" si="6"/>
        <v>7215</v>
      </c>
      <c r="I9" s="10" t="e">
        <f>#REF!</f>
        <v>#REF!</v>
      </c>
      <c r="J9" s="4">
        <f t="shared" si="7"/>
        <v>0</v>
      </c>
      <c r="O9" s="8">
        <f t="shared" ref="O9:O10" si="13">P9*1.2</f>
        <v>554.4</v>
      </c>
      <c r="P9" s="8">
        <f t="shared" ref="P9:P10" si="14">Q9*1.2</f>
        <v>462</v>
      </c>
      <c r="Q9" s="8">
        <v>385</v>
      </c>
      <c r="R9" s="18">
        <v>4000000</v>
      </c>
      <c r="S9" s="18"/>
      <c r="T9" s="8"/>
      <c r="U9">
        <f t="shared" si="11"/>
        <v>539</v>
      </c>
      <c r="V9" s="11">
        <f t="shared" si="12"/>
        <v>7421.1502782931357</v>
      </c>
    </row>
    <row r="10" spans="1:22" x14ac:dyDescent="0.25">
      <c r="A10" s="4">
        <f t="shared" si="0"/>
        <v>0</v>
      </c>
      <c r="B10" s="4">
        <f t="shared" si="1"/>
        <v>350</v>
      </c>
      <c r="C10" s="4">
        <f t="shared" si="9"/>
        <v>420</v>
      </c>
      <c r="D10" s="4">
        <f t="shared" si="2"/>
        <v>504</v>
      </c>
      <c r="E10" s="5">
        <f t="shared" si="3"/>
        <v>3500000</v>
      </c>
      <c r="F10" s="10">
        <f t="shared" si="4"/>
        <v>10000</v>
      </c>
      <c r="G10" s="10">
        <f t="shared" si="5"/>
        <v>8333</v>
      </c>
      <c r="H10" s="10">
        <f t="shared" si="6"/>
        <v>6944</v>
      </c>
      <c r="I10" s="10" t="e">
        <f>#REF!</f>
        <v>#REF!</v>
      </c>
      <c r="J10" s="4">
        <f t="shared" si="7"/>
        <v>0</v>
      </c>
      <c r="O10" s="8">
        <f t="shared" si="13"/>
        <v>504</v>
      </c>
      <c r="P10" s="8">
        <f t="shared" si="14"/>
        <v>420</v>
      </c>
      <c r="Q10" s="8">
        <v>350</v>
      </c>
      <c r="R10" s="18">
        <v>3500000</v>
      </c>
      <c r="S10" s="18"/>
      <c r="T10" s="8"/>
      <c r="U10">
        <f t="shared" si="11"/>
        <v>489.99999999999994</v>
      </c>
      <c r="V10" s="8">
        <f t="shared" si="12"/>
        <v>7142.857142857144</v>
      </c>
    </row>
    <row r="11" spans="1:22" x14ac:dyDescent="0.25">
      <c r="A11" s="4">
        <f t="shared" si="0"/>
        <v>0</v>
      </c>
      <c r="B11" s="4">
        <f t="shared" si="1"/>
        <v>455</v>
      </c>
      <c r="C11" s="4">
        <f t="shared" si="9"/>
        <v>546</v>
      </c>
      <c r="D11" s="4">
        <f t="shared" si="2"/>
        <v>655.19999999999993</v>
      </c>
      <c r="E11" s="5">
        <f t="shared" si="3"/>
        <v>3801000</v>
      </c>
      <c r="F11" s="10">
        <f t="shared" si="4"/>
        <v>8354</v>
      </c>
      <c r="G11" s="10">
        <f t="shared" si="5"/>
        <v>6962</v>
      </c>
      <c r="H11" s="10">
        <f t="shared" si="6"/>
        <v>5801</v>
      </c>
      <c r="I11" s="10" t="e">
        <f>#REF!</f>
        <v>#REF!</v>
      </c>
      <c r="J11" s="4">
        <f t="shared" si="7"/>
        <v>0</v>
      </c>
      <c r="O11">
        <v>0</v>
      </c>
      <c r="P11">
        <f t="shared" ref="P11:P12" si="15">O11/1.2</f>
        <v>0</v>
      </c>
      <c r="Q11">
        <v>455</v>
      </c>
      <c r="R11" s="2">
        <v>3801000</v>
      </c>
      <c r="S11" s="8"/>
      <c r="T11" s="8"/>
      <c r="U11">
        <f t="shared" si="11"/>
        <v>637</v>
      </c>
      <c r="V11" s="8">
        <f t="shared" si="12"/>
        <v>5967.0329670329675</v>
      </c>
    </row>
    <row r="12" spans="1:22" x14ac:dyDescent="0.25">
      <c r="A12" s="4">
        <f t="shared" si="0"/>
        <v>0</v>
      </c>
      <c r="B12" s="4">
        <f t="shared" si="1"/>
        <v>512.5</v>
      </c>
      <c r="C12" s="4">
        <f t="shared" si="9"/>
        <v>615</v>
      </c>
      <c r="D12" s="4">
        <f t="shared" si="2"/>
        <v>738</v>
      </c>
      <c r="E12" s="5">
        <f t="shared" si="3"/>
        <v>5500000</v>
      </c>
      <c r="F12" s="10">
        <f t="shared" si="4"/>
        <v>10732</v>
      </c>
      <c r="G12" s="10">
        <f t="shared" si="5"/>
        <v>8943</v>
      </c>
      <c r="H12" s="10">
        <f t="shared" si="6"/>
        <v>7453</v>
      </c>
      <c r="I12" s="10" t="e">
        <f>#REF!</f>
        <v>#REF!</v>
      </c>
      <c r="J12" s="4">
        <f t="shared" si="7"/>
        <v>0</v>
      </c>
      <c r="O12">
        <v>0</v>
      </c>
      <c r="P12">
        <v>615</v>
      </c>
      <c r="Q12">
        <f t="shared" ref="Q11:Q12" si="16">P12/1.2</f>
        <v>512.5</v>
      </c>
      <c r="R12" s="2">
        <v>5500000</v>
      </c>
      <c r="S12" s="8"/>
      <c r="T12" s="8"/>
      <c r="U12">
        <f t="shared" si="11"/>
        <v>717.5</v>
      </c>
      <c r="V12" s="11">
        <f t="shared" si="12"/>
        <v>7665.5052264808364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7">O13/1.2</f>
        <v>0</v>
      </c>
      <c r="Q13">
        <f t="shared" ref="Q13" si="18">P13/1.2</f>
        <v>0</v>
      </c>
      <c r="R13" s="2">
        <v>0</v>
      </c>
      <c r="S13" s="8"/>
      <c r="T13" s="8"/>
      <c r="V13" s="8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9">C14*1.2</f>
        <v>0</v>
      </c>
      <c r="E14" s="5">
        <f t="shared" ref="E14:E15" si="20">R14</f>
        <v>0</v>
      </c>
      <c r="F14" s="10" t="e">
        <f t="shared" ref="F14:F15" si="21">ROUND((E14/B14),0)</f>
        <v>#DIV/0!</v>
      </c>
      <c r="G14" s="10" t="e">
        <f t="shared" ref="G14:G15" si="22">ROUND((E14/C14),0)</f>
        <v>#DIV/0!</v>
      </c>
      <c r="H14" s="10" t="e">
        <f t="shared" ref="H14:H15" si="23">ROUND((E14/D14),0)</f>
        <v>#DIV/0!</v>
      </c>
      <c r="I14" s="10" t="e">
        <f>#REF!</f>
        <v>#REF!</v>
      </c>
      <c r="J14" s="4">
        <f t="shared" ref="J14:J15" si="24">S14</f>
        <v>0</v>
      </c>
      <c r="O14">
        <v>0</v>
      </c>
      <c r="P14">
        <f t="shared" ref="P14:P15" si="25">O14/1.2</f>
        <v>0</v>
      </c>
      <c r="Q14">
        <f t="shared" ref="Q14:Q15" si="26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9"/>
        <v>0</v>
      </c>
      <c r="E15" s="5">
        <f t="shared" si="20"/>
        <v>0</v>
      </c>
      <c r="F15" s="10" t="e">
        <f t="shared" si="21"/>
        <v>#DIV/0!</v>
      </c>
      <c r="G15" s="4" t="e">
        <f t="shared" si="22"/>
        <v>#DIV/0!</v>
      </c>
      <c r="H15" s="4" t="e">
        <f t="shared" si="23"/>
        <v>#DIV/0!</v>
      </c>
      <c r="I15" s="4" t="e">
        <f>#REF!</f>
        <v>#REF!</v>
      </c>
      <c r="J15" s="4">
        <f t="shared" si="24"/>
        <v>0</v>
      </c>
      <c r="O15">
        <v>0</v>
      </c>
      <c r="P15">
        <f t="shared" si="25"/>
        <v>0</v>
      </c>
      <c r="Q15">
        <f t="shared" si="26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I19" t="s">
        <v>18</v>
      </c>
      <c r="J19">
        <v>490</v>
      </c>
      <c r="N19">
        <f>45.54*10.764</f>
        <v>490.19255999999996</v>
      </c>
    </row>
    <row r="20" spans="7:24" x14ac:dyDescent="0.25">
      <c r="I20" t="s">
        <v>19</v>
      </c>
      <c r="J20">
        <v>7000</v>
      </c>
    </row>
    <row r="21" spans="7:24" x14ac:dyDescent="0.25">
      <c r="I21" t="s">
        <v>20</v>
      </c>
      <c r="J21">
        <f>J20*J19</f>
        <v>3430000</v>
      </c>
      <c r="Q21" t="s">
        <v>25</v>
      </c>
    </row>
    <row r="22" spans="7:24" x14ac:dyDescent="0.25">
      <c r="G22" s="6"/>
      <c r="H22" s="6"/>
      <c r="Q22" s="14">
        <v>9</v>
      </c>
      <c r="R22" s="14">
        <v>15.7</v>
      </c>
      <c r="S22">
        <f>R22*Q22</f>
        <v>141.29999999999998</v>
      </c>
    </row>
    <row r="23" spans="7:24" x14ac:dyDescent="0.25">
      <c r="Q23" s="14">
        <v>8</v>
      </c>
      <c r="R23" s="14">
        <v>7.2</v>
      </c>
      <c r="S23">
        <f t="shared" ref="S23:S27" si="27">R23*Q23</f>
        <v>57.6</v>
      </c>
    </row>
    <row r="24" spans="7:24" x14ac:dyDescent="0.25">
      <c r="N24" t="s">
        <v>24</v>
      </c>
      <c r="P24" s="11"/>
      <c r="Q24" s="15">
        <v>4.8</v>
      </c>
      <c r="R24" s="16">
        <v>3.8</v>
      </c>
      <c r="S24">
        <f t="shared" si="27"/>
        <v>18.239999999999998</v>
      </c>
      <c r="T24" s="11"/>
      <c r="U24" s="11"/>
      <c r="V24" s="11"/>
      <c r="W24" s="11"/>
      <c r="X24" s="11"/>
    </row>
    <row r="25" spans="7:24" x14ac:dyDescent="0.25">
      <c r="I25" t="s">
        <v>14</v>
      </c>
      <c r="P25" s="11"/>
      <c r="Q25" s="17">
        <v>3.8</v>
      </c>
      <c r="R25" s="17">
        <v>2.9</v>
      </c>
      <c r="S25">
        <f t="shared" si="27"/>
        <v>11.02</v>
      </c>
      <c r="T25" s="13"/>
      <c r="U25" s="13"/>
      <c r="V25" s="11"/>
      <c r="W25" s="11"/>
      <c r="X25" s="11"/>
    </row>
    <row r="26" spans="7:24" x14ac:dyDescent="0.25">
      <c r="I26" t="s">
        <v>15</v>
      </c>
      <c r="J26">
        <v>3000000</v>
      </c>
      <c r="P26" s="11"/>
      <c r="Q26" s="15">
        <v>9</v>
      </c>
      <c r="R26" s="15">
        <v>11.3</v>
      </c>
      <c r="S26">
        <f t="shared" si="27"/>
        <v>101.7</v>
      </c>
      <c r="T26" s="11"/>
      <c r="U26" s="11"/>
      <c r="V26" s="11"/>
      <c r="W26" s="11"/>
      <c r="X26" s="11"/>
    </row>
    <row r="27" spans="7:24" x14ac:dyDescent="0.25">
      <c r="I27" t="s">
        <v>16</v>
      </c>
      <c r="J27">
        <v>90000</v>
      </c>
      <c r="P27" s="11"/>
      <c r="Q27" s="15">
        <v>2.8</v>
      </c>
      <c r="R27" s="15">
        <v>7.2</v>
      </c>
      <c r="S27">
        <f t="shared" si="27"/>
        <v>20.16</v>
      </c>
      <c r="T27" s="11"/>
      <c r="U27" s="11"/>
      <c r="V27" s="11"/>
      <c r="W27" s="11"/>
      <c r="X27" s="11"/>
    </row>
    <row r="28" spans="7:24" x14ac:dyDescent="0.25">
      <c r="I28" t="s">
        <v>17</v>
      </c>
      <c r="J28">
        <v>30000</v>
      </c>
      <c r="P28" s="11" t="s">
        <v>26</v>
      </c>
      <c r="Q28" s="11"/>
      <c r="R28" s="12"/>
      <c r="S28" s="6">
        <f>SUM(S22:S27)</f>
        <v>350.02000000000004</v>
      </c>
      <c r="T28" s="12">
        <f>J19/S28</f>
        <v>1.3999200045711673</v>
      </c>
      <c r="U28" s="12"/>
      <c r="V28" s="11"/>
      <c r="W28" s="11"/>
      <c r="X28" s="11"/>
    </row>
    <row r="29" spans="7:24" x14ac:dyDescent="0.25">
      <c r="J29">
        <f>SUM(J26:J28)</f>
        <v>3120000</v>
      </c>
      <c r="P29" s="11"/>
      <c r="Q29" s="11"/>
      <c r="R29" s="11"/>
      <c r="S29">
        <f>S28*1.2</f>
        <v>420.02400000000006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t="s">
        <v>21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4" sqref="B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2025-01-28T11:59:34Z</dcterms:modified>
</cp:coreProperties>
</file>