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J9" i="4" l="1"/>
  <c r="N7" i="15"/>
  <c r="R10" i="14"/>
  <c r="G29" i="4"/>
  <c r="P9" i="4" l="1"/>
  <c r="Q9" i="4" s="1"/>
  <c r="B9" i="4" s="1"/>
  <c r="C9" i="4" s="1"/>
  <c r="D9" i="4" s="1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Q6" i="4"/>
  <c r="B6" i="4" s="1"/>
  <c r="C6" i="4" s="1"/>
  <c r="D6" i="4" s="1"/>
  <c r="J6" i="4"/>
  <c r="I6" i="4"/>
  <c r="E6" i="4"/>
  <c r="H6" i="4" s="1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H4" i="4" l="1"/>
  <c r="D3" i="4"/>
  <c r="H3" i="4" s="1"/>
  <c r="C3" i="4"/>
  <c r="H9" i="4"/>
  <c r="G8" i="4"/>
  <c r="G9" i="4"/>
  <c r="F8" i="4"/>
  <c r="F9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Q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<sst xmlns="http://schemas.openxmlformats.org/spreadsheetml/2006/main" count="49" uniqueCount="43">
  <si>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</si>
  <si>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</si>
  <si>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</si>
  <si>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</si>
  <si>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</si>
  <si>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</si>
  <si>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</si>
  <si>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</si>
  <si>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</si>
  <si>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</si>
  <si>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</si>
  <si>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</si>
  <si>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</si>
  <si>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</si>
  <si>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</si>
  <si>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</si>
  <si>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</si>
  <si>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</si>
  <si>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</si>
  <si>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</si>
  <si>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</si>
  <si>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</si>
  <si>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</si>
  <si>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</si>
  <si>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</si>
  <si>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</si>
  <si>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</si>
  <si>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</si>
  <si>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</si>
  <si>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</si>
  <si>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</si>
  <si>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</si>
  <si>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</si>
  <si>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</si>
  <si>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</si>
  <si>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</si>
  <si>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</si>
  <si>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</si>
  <si>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</si>
  <si>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</si>
  <si>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Janaseva Sahakari Bank (Borivali) LTD ( Goregaon East ) - Mr.Madhukar Dattatray Belsare &amp; Mrs.Manjiri M Belsare</t>
  </si>
  <si>
    <t>Agree CA</t>
  </si>
  <si>
    <t>As per Agreement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</si>
</sst>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14</xdr:col>
      <xdr:colOff>86588</xdr:colOff>
      <xdr:row>28</xdr:row>
      <xdr:rowOff>57849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381000"/>
          <a:ext cx="6182588" cy="50108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15</xdr:col>
      <xdr:colOff>58009</xdr:colOff>
      <xdr:row>33</xdr:row>
      <xdr:rowOff>134060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333500"/>
          <a:ext cx="6154009" cy="50870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134219</xdr:colOff>
      <xdr:row>25</xdr:row>
      <xdr:rowOff>48296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30219" cy="48107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1</xdr:row>
      <xdr:rowOff>66675</xdr:rowOff>
    </xdr:from>
    <xdr:to>
      <xdr:col>12</xdr:col>
      <xdr:colOff>248501</xdr:colOff>
      <xdr:row>30</xdr:row>
      <xdr:rowOff>48347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6850" y="257175"/>
          <a:ext cx="6096851" cy="51727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13</xdr:col>
      <xdr:colOff>496305</xdr:colOff>
      <xdr:row>30</xdr:row>
      <xdr:rowOff>29377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7201905" cy="57443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24</xdr:col>
      <xdr:colOff>277455</xdr:colOff>
      <xdr:row>30</xdr:row>
      <xdr:rowOff>172218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381000"/>
          <a:ext cx="8811855" cy="55062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19</xdr:col>
      <xdr:colOff>591824</xdr:colOff>
      <xdr:row>30</xdr:row>
      <xdr:rowOff>771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9126224" cy="55252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504825</xdr:colOff>
      <xdr:row>4</xdr:row>
      <xdr:rowOff>133350</xdr:rowOff>
    </xdr:from>
    <xdr:to>
      <xdr:col>17</xdr:col>
      <xdr:colOff>58364</xdr:colOff>
      <xdr:row>33</xdr:row>
      <xdr:rowOff>162700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4025" y="895350"/>
          <a:ext cx="8697539" cy="5553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A7" zoomScaleNormal="100" workbookViewId="0">
      <selection activeCell="J21" sqref="J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550</v>
      </c>
      <c r="C3" s="4">
        <f>B3*1.2</f>
        <v>660</v>
      </c>
      <c r="D3" s="4">
        <f t="shared" ref="D3:D9" si="2">C3*1.2</f>
        <v>792</v>
      </c>
      <c r="E3" s="5">
        <f t="shared" ref="E3:E9" si="3">R3</f>
        <v>11700000</v>
      </c>
      <c r="F3" s="9">
        <f t="shared" ref="F3:F9" si="4">ROUND((E3/B3),0)</f>
        <v>21273</v>
      </c>
      <c r="G3" s="9">
        <f t="shared" ref="G3:G9" si="5">ROUND((E3/C3),0)</f>
        <v>17727</v>
      </c>
      <c r="H3" s="9">
        <f t="shared" ref="H3:H9" si="6">ROUND((E3/D3),0)</f>
        <v>14773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P9" si="8">O3/1.2</f>
        <v>0</v>
      </c>
      <c r="Q3">
        <v>550</v>
      </c>
      <c r="R3" s="2">
        <v>11700000</v>
      </c>
    </row>
    <row r="4" spans="1:20" s="46" customFormat="1" x14ac:dyDescent="0.25">
      <c r="A4" s="44">
        <f t="shared" si="0"/>
        <v>0</v>
      </c>
      <c r="B4" s="44">
        <f t="shared" si="1"/>
        <v>610</v>
      </c>
      <c r="C4" s="44">
        <f t="shared" ref="C4:C9" si="9">B4*1.2</f>
        <v>732</v>
      </c>
      <c r="D4" s="44">
        <f t="shared" si="2"/>
        <v>878.4</v>
      </c>
      <c r="E4" s="45">
        <f t="shared" si="3"/>
        <v>13165766</v>
      </c>
      <c r="F4" s="44">
        <f t="shared" si="4"/>
        <v>21583</v>
      </c>
      <c r="G4" s="44">
        <f t="shared" si="5"/>
        <v>17986</v>
      </c>
      <c r="H4" s="44">
        <f t="shared" si="6"/>
        <v>14988</v>
      </c>
      <c r="I4" s="44" t="e">
        <f>#REF!</f>
        <v>#REF!</v>
      </c>
      <c r="J4" s="44">
        <f t="shared" si="7"/>
        <v>0</v>
      </c>
      <c r="O4" s="46">
        <v>0</v>
      </c>
      <c r="P4" s="46">
        <v>732</v>
      </c>
      <c r="Q4" s="46">
        <f t="shared" ref="Q4:Q9" si="10">P4/1.2</f>
        <v>610</v>
      </c>
      <c r="R4" s="47">
        <v>13165766</v>
      </c>
    </row>
    <row r="5" spans="1:20" s="46" customFormat="1" x14ac:dyDescent="0.25">
      <c r="A5" s="44">
        <f t="shared" si="0"/>
        <v>0</v>
      </c>
      <c r="B5" s="44">
        <f t="shared" si="1"/>
        <v>588.33333333333337</v>
      </c>
      <c r="C5" s="44">
        <f t="shared" si="9"/>
        <v>706</v>
      </c>
      <c r="D5" s="44">
        <f t="shared" si="2"/>
        <v>847.19999999999993</v>
      </c>
      <c r="E5" s="45">
        <f t="shared" si="3"/>
        <v>12887387</v>
      </c>
      <c r="F5" s="44">
        <f t="shared" si="4"/>
        <v>21905</v>
      </c>
      <c r="G5" s="44">
        <f t="shared" si="5"/>
        <v>18254</v>
      </c>
      <c r="H5" s="44">
        <f t="shared" si="6"/>
        <v>15212</v>
      </c>
      <c r="I5" s="44" t="e">
        <f>#REF!</f>
        <v>#REF!</v>
      </c>
      <c r="J5" s="44">
        <f t="shared" si="7"/>
        <v>0</v>
      </c>
      <c r="O5" s="46">
        <v>0</v>
      </c>
      <c r="P5" s="46">
        <v>706</v>
      </c>
      <c r="Q5" s="46">
        <f t="shared" si="10"/>
        <v>588.33333333333337</v>
      </c>
      <c r="R5" s="47">
        <v>12887387</v>
      </c>
    </row>
    <row r="6" spans="1:20" x14ac:dyDescent="0.25">
      <c r="A6" s="4">
        <f t="shared" si="0"/>
        <v>0</v>
      </c>
      <c r="B6" s="4">
        <f t="shared" si="1"/>
        <v>483.33333333333337</v>
      </c>
      <c r="C6" s="4">
        <f t="shared" si="9"/>
        <v>580</v>
      </c>
      <c r="D6" s="4">
        <f t="shared" si="2"/>
        <v>696</v>
      </c>
      <c r="E6" s="5">
        <f t="shared" si="3"/>
        <v>12070000</v>
      </c>
      <c r="F6" s="9">
        <f t="shared" si="4"/>
        <v>24972</v>
      </c>
      <c r="G6" s="9">
        <f t="shared" si="5"/>
        <v>20810</v>
      </c>
      <c r="H6" s="9">
        <f t="shared" si="6"/>
        <v>17342</v>
      </c>
      <c r="I6" s="4" t="e">
        <f>#REF!</f>
        <v>#REF!</v>
      </c>
      <c r="J6" s="4">
        <f t="shared" si="7"/>
        <v>0</v>
      </c>
      <c r="O6">
        <v>0</v>
      </c>
      <c r="P6">
        <v>580</v>
      </c>
      <c r="Q6">
        <f t="shared" si="10"/>
        <v>483.33333333333337</v>
      </c>
      <c r="R6" s="2">
        <v>12070000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9" t="e">
        <f t="shared" si="4"/>
        <v>#DIV/0!</v>
      </c>
      <c r="G7" s="9" t="e">
        <f t="shared" si="5"/>
        <v>#DIV/0!</v>
      </c>
      <c r="H7" s="9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>S9</f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5" si="32">N16</f>
        <v>0</v>
      </c>
      <c r="B16" s="44">
        <f t="shared" ref="B16:B25" si="33">Q16</f>
        <v>432</v>
      </c>
      <c r="C16" s="44">
        <f t="shared" ref="C16:C25" si="34">B16*1.2</f>
        <v>518.4</v>
      </c>
      <c r="D16" s="44">
        <f t="shared" ref="D16:D25" si="35">C16*1.2</f>
        <v>622.07999999999993</v>
      </c>
      <c r="E16" s="45">
        <f t="shared" ref="E16:E25" si="36">R16</f>
        <v>10200000</v>
      </c>
      <c r="F16" s="44">
        <f t="shared" ref="F16:F25" si="37">ROUND((E16/B16),0)</f>
        <v>23611</v>
      </c>
      <c r="G16" s="44">
        <f t="shared" ref="G16:G25" si="38">ROUND((E16/C16),0)</f>
        <v>19676</v>
      </c>
      <c r="H16" s="44">
        <f t="shared" ref="H16:H25" si="39">ROUND((E16/D16),0)</f>
        <v>16397</v>
      </c>
      <c r="I16" s="44" t="e">
        <f>#REF!</f>
        <v>#REF!</v>
      </c>
      <c r="J16" s="44">
        <f t="shared" ref="J16:J25" si="40">S16</f>
        <v>0</v>
      </c>
      <c r="O16" s="46">
        <v>0</v>
      </c>
      <c r="P16" s="46">
        <f t="shared" ref="P16:Q25" si="41">O16/1.2</f>
        <v>0</v>
      </c>
      <c r="Q16" s="46">
        <v>432</v>
      </c>
      <c r="R16" s="47">
        <v>10200000</v>
      </c>
    </row>
    <row r="17" spans="1:25" x14ac:dyDescent="0.25">
      <c r="A17" s="4">
        <f t="shared" si="32"/>
        <v>0</v>
      </c>
      <c r="B17" s="4">
        <f t="shared" si="33"/>
        <v>550</v>
      </c>
      <c r="C17" s="4">
        <f t="shared" si="34"/>
        <v>660</v>
      </c>
      <c r="D17" s="4">
        <f t="shared" si="35"/>
        <v>792</v>
      </c>
      <c r="E17" s="5">
        <f t="shared" si="36"/>
        <v>21100000</v>
      </c>
      <c r="F17" s="9">
        <f t="shared" si="37"/>
        <v>38364</v>
      </c>
      <c r="G17" s="9">
        <f t="shared" si="38"/>
        <v>31970</v>
      </c>
      <c r="H17" s="9">
        <f t="shared" si="39"/>
        <v>26641</v>
      </c>
      <c r="I17" s="4" t="e">
        <f>#REF!</f>
        <v>#REF!</v>
      </c>
      <c r="J17" s="4">
        <f t="shared" si="40"/>
        <v>0</v>
      </c>
      <c r="O17">
        <v>0</v>
      </c>
      <c r="P17">
        <f t="shared" si="41"/>
        <v>0</v>
      </c>
      <c r="Q17">
        <v>550</v>
      </c>
      <c r="R17" s="2">
        <v>21100000</v>
      </c>
    </row>
    <row r="18" spans="1:25" s="46" customFormat="1" x14ac:dyDescent="0.25">
      <c r="A18" s="44">
        <f t="shared" si="32"/>
        <v>0</v>
      </c>
      <c r="B18" s="44">
        <f t="shared" si="33"/>
        <v>600</v>
      </c>
      <c r="C18" s="44">
        <f t="shared" si="34"/>
        <v>720</v>
      </c>
      <c r="D18" s="44">
        <f t="shared" si="35"/>
        <v>864</v>
      </c>
      <c r="E18" s="45">
        <f t="shared" si="36"/>
        <v>16500000</v>
      </c>
      <c r="F18" s="44">
        <f t="shared" si="37"/>
        <v>27500</v>
      </c>
      <c r="G18" s="44">
        <f t="shared" si="38"/>
        <v>22917</v>
      </c>
      <c r="H18" s="44">
        <f t="shared" si="39"/>
        <v>19097</v>
      </c>
      <c r="I18" s="44" t="e">
        <f>#REF!</f>
        <v>#REF!</v>
      </c>
      <c r="J18" s="44">
        <f t="shared" si="40"/>
        <v>0</v>
      </c>
      <c r="O18" s="46">
        <v>0</v>
      </c>
      <c r="P18" s="46">
        <f t="shared" si="41"/>
        <v>0</v>
      </c>
      <c r="Q18" s="46">
        <v>600</v>
      </c>
      <c r="R18" s="47">
        <v>16500000</v>
      </c>
    </row>
    <row r="19" spans="1:25" x14ac:dyDescent="0.25">
      <c r="A19" s="4">
        <f t="shared" ref="A19:A22" si="42">N19</f>
        <v>0</v>
      </c>
      <c r="B19" s="4">
        <f t="shared" ref="B19:B22" si="43">Q19</f>
        <v>604.16666666666674</v>
      </c>
      <c r="C19" s="4">
        <f t="shared" ref="C19:C22" si="44">B19*1.2</f>
        <v>725.00000000000011</v>
      </c>
      <c r="D19" s="4">
        <f t="shared" ref="D19:D22" si="45">C19*1.2</f>
        <v>870.00000000000011</v>
      </c>
      <c r="E19" s="5">
        <f t="shared" ref="E19:E22" si="46">R19</f>
        <v>21000000</v>
      </c>
      <c r="F19" s="9">
        <f t="shared" ref="F19:F22" si="47">ROUND((E19/B19),0)</f>
        <v>34759</v>
      </c>
      <c r="G19" s="9">
        <f t="shared" ref="G19:G22" si="48">ROUND((E19/C19),0)</f>
        <v>28966</v>
      </c>
      <c r="H19" s="9">
        <f t="shared" ref="H19:H22" si="49">ROUND((E19/D19),0)</f>
        <v>24138</v>
      </c>
      <c r="I19" s="4" t="e">
        <f>#REF!</f>
        <v>#REF!</v>
      </c>
      <c r="J19" s="4">
        <f t="shared" ref="J19:J22" si="50">S19</f>
        <v>0</v>
      </c>
      <c r="O19">
        <v>0</v>
      </c>
      <c r="P19">
        <v>725</v>
      </c>
      <c r="Q19">
        <f t="shared" ref="Q19:Q22" si="51">P19/1.2</f>
        <v>604.16666666666674</v>
      </c>
      <c r="R19" s="2">
        <v>21000000</v>
      </c>
    </row>
    <row r="20" spans="1:25" x14ac:dyDescent="0.25">
      <c r="A20" s="4">
        <f t="shared" si="42"/>
        <v>0</v>
      </c>
      <c r="B20" s="4">
        <f t="shared" si="43"/>
        <v>0</v>
      </c>
      <c r="C20" s="4">
        <f t="shared" si="44"/>
        <v>0</v>
      </c>
      <c r="D20" s="4">
        <f t="shared" si="45"/>
        <v>0</v>
      </c>
      <c r="E20" s="5">
        <f t="shared" si="46"/>
        <v>0</v>
      </c>
      <c r="F20" s="9" t="e">
        <f t="shared" si="47"/>
        <v>#DIV/0!</v>
      </c>
      <c r="G20" s="9" t="e">
        <f t="shared" si="48"/>
        <v>#DIV/0!</v>
      </c>
      <c r="H20" s="9" t="e">
        <f t="shared" si="49"/>
        <v>#DIV/0!</v>
      </c>
      <c r="I20" s="4" t="e">
        <f>#REF!</f>
        <v>#REF!</v>
      </c>
      <c r="J20" s="4">
        <f t="shared" si="50"/>
        <v>0</v>
      </c>
      <c r="O20">
        <v>0</v>
      </c>
      <c r="P20">
        <f t="shared" ref="P20:P22" si="52">O20/1.2</f>
        <v>0</v>
      </c>
      <c r="Q20">
        <f t="shared" si="51"/>
        <v>0</v>
      </c>
      <c r="R20" s="2">
        <v>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2"/>
        <v>0</v>
      </c>
      <c r="Q21">
        <f t="shared" si="51"/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2"/>
        <v>0</v>
      </c>
      <c r="Q22">
        <f t="shared" si="51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23500</v>
      </c>
      <c r="X26" s="20" t="s">
        <v>39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2800</v>
      </c>
      <c r="X27" s="22"/>
    </row>
    <row r="28" spans="1:25" ht="15.75" x14ac:dyDescent="0.25">
      <c r="S28" s="10"/>
      <c r="T28" s="10"/>
      <c r="U28" s="17" t="s">
        <v>15</v>
      </c>
      <c r="V28" s="18"/>
      <c r="W28" s="19">
        <f>W26-W27</f>
        <v>20700</v>
      </c>
      <c r="X28" s="22"/>
    </row>
    <row r="29" spans="1:25" ht="15.75" x14ac:dyDescent="0.25">
      <c r="E29" t="s">
        <v>41</v>
      </c>
      <c r="F29" s="7">
        <v>39.97</v>
      </c>
      <c r="G29" s="6">
        <f>F29*10.764</f>
        <v>430.23707999999993</v>
      </c>
      <c r="H29" s="6"/>
      <c r="S29" s="10"/>
      <c r="T29" s="10"/>
      <c r="U29" s="17" t="s">
        <v>16</v>
      </c>
      <c r="V29" s="18"/>
      <c r="W29" s="19">
        <f>W27</f>
        <v>2800</v>
      </c>
      <c r="X29" s="22"/>
    </row>
    <row r="30" spans="1:25" ht="15.75" x14ac:dyDescent="0.25">
      <c r="S30" s="10"/>
      <c r="T30" s="10"/>
      <c r="U30" s="17" t="s">
        <v>17</v>
      </c>
      <c r="V30" s="23"/>
      <c r="W30" s="24">
        <f>X30-X31</f>
        <v>21</v>
      </c>
      <c r="X30" s="25">
        <v>2025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39</v>
      </c>
      <c r="X31" s="31">
        <v>2004</v>
      </c>
      <c r="Y31" t="s">
        <v>42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2" t="s">
        <v>40</v>
      </c>
      <c r="Q33" s="42"/>
      <c r="R33" s="42"/>
      <c r="S33" s="42"/>
      <c r="T33" s="43"/>
      <c r="U33" s="21" t="s">
        <v>20</v>
      </c>
      <c r="V33" s="23"/>
      <c r="W33" s="24">
        <f>90*W30/W32</f>
        <v>31.5</v>
      </c>
      <c r="X33" s="24"/>
    </row>
    <row r="34" spans="15:24" ht="15.75" x14ac:dyDescent="0.25">
      <c r="U34" s="17"/>
      <c r="V34" s="26"/>
      <c r="W34" s="27">
        <v>0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0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2800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20700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23500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38</v>
      </c>
      <c r="V41" s="30"/>
      <c r="W41" s="25">
        <v>430</v>
      </c>
      <c r="X41" s="24"/>
    </row>
    <row r="42" spans="15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10105000</v>
      </c>
      <c r="X42" s="33"/>
    </row>
    <row r="43" spans="15:24" ht="15.75" x14ac:dyDescent="0.25">
      <c r="S43" s="11"/>
      <c r="T43" s="10"/>
      <c r="U43" s="17" t="s">
        <v>25</v>
      </c>
      <c r="V43" s="23"/>
      <c r="W43" s="34">
        <f>W42*0.9</f>
        <v>9094500</v>
      </c>
      <c r="X43" s="35"/>
    </row>
    <row r="44" spans="15:24" ht="15.75" x14ac:dyDescent="0.25">
      <c r="S44" s="10"/>
      <c r="T44" s="10"/>
      <c r="U44" s="17" t="s">
        <v>26</v>
      </c>
      <c r="V44" s="23"/>
      <c r="W44" s="34">
        <f>W42*0.8</f>
        <v>8084000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1204000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21052.083333333332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D1" zoomScaleNormal="100" workbookViewId="0">
      <selection activeCell="D24" sqref="D24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0:R10"/>
  <sheetViews>
    <sheetView topLeftCell="D6" workbookViewId="0">
      <selection activeCell="R11" sqref="R11"/>
    </sheetView>
  </sheetViews>
  <sheetFormatPr defaultRowHeight="15" x14ac:dyDescent="0.25"/>
  <sheetData>
    <row r="10" spans="17:18" x14ac:dyDescent="0.25">
      <c r="Q10">
        <v>68.034999999999997</v>
      </c>
      <c r="R10">
        <f>Q10*10.764</f>
        <v>732.32873999999993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7"/>
  <sheetViews>
    <sheetView zoomScaleNormal="100" workbookViewId="0">
      <selection activeCell="N8" sqref="N8"/>
    </sheetView>
  </sheetViews>
  <sheetFormatPr defaultRowHeight="15" x14ac:dyDescent="0.25"/>
  <sheetData>
    <row r="2" spans="1:14" x14ac:dyDescent="0.25">
      <c r="A2" s="6"/>
    </row>
    <row r="7" spans="1:14" x14ac:dyDescent="0.25">
      <c r="M7">
        <v>65.631</v>
      </c>
      <c r="N7">
        <f>M7*10.764</f>
        <v>706.45208400000001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O10" sqref="O1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C1" sqref="C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zoomScaleNormal="100" workbookViewId="0">
      <selection activeCell="K3" sqref="K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F2" sqref="F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D3" sqref="D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2025-01-28T10:49:31Z</dcterms:modified>
</cp:coreProperties>
</file>