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Central Bank of India\chembur\VIndo Basantlal Shah\"/>
    </mc:Choice>
  </mc:AlternateContent>
  <xr:revisionPtr revIDLastSave="0" documentId="13_ncr:1_{D08B51E5-CD0D-44D7-A180-3B86BF91CCD9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  <sheet name="Sheet13" sheetId="25" r:id="rId14"/>
    <sheet name="Sheet14" sheetId="26" r:id="rId15"/>
  </sheets>
  <calcPr calcId="191029"/>
</workbook>
</file>

<file path=xl/calcChain.xml><?xml version="1.0" encoding="utf-8"?>
<calcChain xmlns="http://schemas.openxmlformats.org/spreadsheetml/2006/main">
  <c r="Q22" i="4" l="1"/>
  <c r="B22" i="4" s="1"/>
  <c r="C22" i="4" s="1"/>
  <c r="J22" i="4"/>
  <c r="I22" i="4"/>
  <c r="E22" i="4"/>
  <c r="A22" i="4"/>
  <c r="Q21" i="4"/>
  <c r="B21" i="4" s="1"/>
  <c r="C21" i="4" s="1"/>
  <c r="D21" i="4" s="1"/>
  <c r="J21" i="4"/>
  <c r="I21" i="4"/>
  <c r="E21" i="4"/>
  <c r="A21" i="4"/>
  <c r="Q20" i="4"/>
  <c r="B20" i="4" s="1"/>
  <c r="C20" i="4" s="1"/>
  <c r="J20" i="4"/>
  <c r="I20" i="4"/>
  <c r="E20" i="4"/>
  <c r="A20" i="4"/>
  <c r="Q19" i="4"/>
  <c r="B19" i="4" s="1"/>
  <c r="C19" i="4" s="1"/>
  <c r="D19" i="4" s="1"/>
  <c r="J19" i="4"/>
  <c r="I19" i="4"/>
  <c r="E19" i="4"/>
  <c r="A19" i="4"/>
  <c r="Q18" i="4"/>
  <c r="B18" i="4" s="1"/>
  <c r="C18" i="4" s="1"/>
  <c r="J18" i="4"/>
  <c r="I18" i="4"/>
  <c r="E18" i="4"/>
  <c r="A18" i="4"/>
  <c r="Q17" i="4"/>
  <c r="B17" i="4" s="1"/>
  <c r="C17" i="4" s="1"/>
  <c r="D17" i="4" s="1"/>
  <c r="J17" i="4"/>
  <c r="I17" i="4"/>
  <c r="E17" i="4"/>
  <c r="A17" i="4"/>
  <c r="Q16" i="4"/>
  <c r="B16" i="4" s="1"/>
  <c r="C16" i="4" s="1"/>
  <c r="J16" i="4"/>
  <c r="I16" i="4"/>
  <c r="E16" i="4"/>
  <c r="A16" i="4"/>
  <c r="V15" i="4"/>
  <c r="U15" i="4"/>
  <c r="P15" i="4"/>
  <c r="V14" i="4"/>
  <c r="U14" i="4"/>
  <c r="P14" i="4"/>
  <c r="R40" i="4"/>
  <c r="H17" i="4" l="1"/>
  <c r="H19" i="4"/>
  <c r="V19" i="4"/>
  <c r="H21" i="4"/>
  <c r="V21" i="4"/>
  <c r="V17" i="4"/>
  <c r="D18" i="4"/>
  <c r="H18" i="4" s="1"/>
  <c r="G18" i="4"/>
  <c r="D20" i="4"/>
  <c r="H20" i="4" s="1"/>
  <c r="G20" i="4"/>
  <c r="D22" i="4"/>
  <c r="H22" i="4" s="1"/>
  <c r="G22" i="4"/>
  <c r="D16" i="4"/>
  <c r="H16" i="4" s="1"/>
  <c r="G16" i="4"/>
  <c r="F16" i="4"/>
  <c r="V16" i="4"/>
  <c r="F18" i="4"/>
  <c r="V18" i="4"/>
  <c r="F20" i="4"/>
  <c r="V20" i="4"/>
  <c r="F22" i="4"/>
  <c r="V22" i="4"/>
  <c r="F17" i="4"/>
  <c r="F19" i="4"/>
  <c r="F21" i="4"/>
  <c r="G17" i="4"/>
  <c r="G19" i="4"/>
  <c r="G21" i="4"/>
  <c r="U13" i="4"/>
  <c r="P13" i="4"/>
  <c r="U12" i="4"/>
  <c r="U11" i="4"/>
  <c r="P11" i="4"/>
  <c r="U10" i="4"/>
  <c r="U9" i="4"/>
  <c r="P9" i="4"/>
  <c r="I30" i="4"/>
  <c r="O42" i="4"/>
  <c r="O43" i="4" s="1"/>
  <c r="O41" i="4"/>
  <c r="O40" i="4"/>
  <c r="O39" i="4"/>
  <c r="O38" i="4"/>
  <c r="O37" i="4"/>
  <c r="O36" i="4"/>
  <c r="O35" i="4"/>
  <c r="O34" i="4"/>
  <c r="O33" i="4"/>
  <c r="O32" i="4"/>
  <c r="Q12" i="4" l="1"/>
  <c r="V12" i="4" s="1"/>
  <c r="Q11" i="4"/>
  <c r="V11" i="4" s="1"/>
  <c r="Q10" i="4"/>
  <c r="V10" i="4" s="1"/>
  <c r="Q9" i="4"/>
  <c r="V9" i="4" s="1"/>
  <c r="P8" i="4"/>
  <c r="P7" i="4"/>
  <c r="P6" i="4"/>
  <c r="P5" i="4"/>
  <c r="Q5" i="4" s="1"/>
  <c r="Q4" i="4"/>
  <c r="P4" i="4"/>
  <c r="P3" i="4"/>
  <c r="Q3" i="4" s="1"/>
  <c r="P2" i="4"/>
  <c r="Q13" i="4" l="1"/>
  <c r="V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Q15" i="4" l="1"/>
  <c r="J15" i="4"/>
  <c r="I15" i="4"/>
  <c r="E15" i="4"/>
  <c r="A15" i="4"/>
  <c r="Q14" i="4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C14" i="4" s="1"/>
  <c r="B15" i="4"/>
  <c r="C15" i="4" s="1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<sst xmlns="http://schemas.openxmlformats.org/spreadsheetml/2006/main" count="29" uniqueCount="26">
  <si>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</si>
  <si>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</si>
  <si>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</si>
  <si>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</si>
  <si>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</si>
  <si>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</si>
  <si>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</si>
  <si>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</si>
  <si>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</si>
  <si>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</si>
  <si>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</si>
  <si>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</si>
  <si>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</si>
  <si>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 xml:space="preserve"> Flat No. 103, 1st Floor, Building No 3, Sumer Tower, Love Lane Seth Motisha Road, Mazgaon</t>
  </si>
  <si>
    <t>ca</t>
  </si>
  <si>
    <t>rate</t>
  </si>
  <si>
    <t>fmv</t>
  </si>
  <si>
    <t>mca</t>
  </si>
  <si>
    <t>18.07.24</t>
  </si>
  <si>
    <t>01.08.24</t>
  </si>
  <si>
    <t>23.09.23</t>
  </si>
  <si>
    <t>26.08.23</t>
  </si>
  <si>
    <t>13.07.23</t>
  </si>
  <si>
    <t>28.06.24</t>
  </si>
  <si>
    <t>08.06.23</t>
  </si>
  <si>
    <t>oc = 1989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</si>
</sst>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4" fontId="1" fillId="3" borderId="0" xfId="0" applyNumberFormat="1" applyFont="1" applyFill="1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410823</xdr:colOff>
      <xdr:row>47</xdr:row>
      <xdr:rowOff>144081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792F9DF-36D4-4B69-815A-FCD39B6FC6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45223" cy="86403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429876</xdr:colOff>
      <xdr:row>51</xdr:row>
      <xdr:rowOff>58354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607E5A-E945-4E68-BFEE-CFD05D9950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964276" cy="863085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448929</xdr:colOff>
      <xdr:row>46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25814CA-0BC3-488D-8484-AB1B66B510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83329" cy="866896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363192</xdr:colOff>
      <xdr:row>48</xdr:row>
      <xdr:rowOff>58361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7D1BECA-BB97-4B49-90AA-8D70EF9E76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97592" cy="86784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353665</xdr:colOff>
      <xdr:row>52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CB179E0-2251-4A36-9742-245A20F2AE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888065" cy="86784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515613</xdr:colOff>
      <xdr:row>45</xdr:row>
      <xdr:rowOff>58354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433D8A5-B757-4EBB-86FE-1AB15AC36F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9050013" cy="863085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429876</xdr:colOff>
      <xdr:row>46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4FF9992-D9B9-4E4D-8CF6-1E3D0D6F77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64276" cy="867848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10</xdr:col>
      <xdr:colOff>305608</xdr:colOff>
      <xdr:row>43</xdr:row>
      <xdr:rowOff>172591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61AB78B-9C82-4A75-AA4E-303189AB9F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5792008" cy="817359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10</xdr:col>
      <xdr:colOff>324661</xdr:colOff>
      <xdr:row>43</xdr:row>
      <xdr:rowOff>182117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B623B06-EEBF-4054-ADBA-1F2AD0DCAE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5811061" cy="818311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9</xdr:col>
      <xdr:colOff>334187</xdr:colOff>
      <xdr:row>43</xdr:row>
      <xdr:rowOff>153538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DA948F6-9A3F-44E8-AFEC-CE1222E9DA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5820587" cy="815453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3</xdr:row>
      <xdr:rowOff>0</xdr:rowOff>
    </xdr:from>
    <xdr:to>
      <xdr:col>11</xdr:col>
      <xdr:colOff>343714</xdr:colOff>
      <xdr:row>45</xdr:row>
      <xdr:rowOff>77327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4F52A76-93AF-404B-8A8C-6A1BCFDF9B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571500"/>
          <a:ext cx="5830114" cy="807832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11</xdr:col>
      <xdr:colOff>267503</xdr:colOff>
      <xdr:row>44</xdr:row>
      <xdr:rowOff>182117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3541FD-A79A-4286-B693-077F07046A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381000"/>
          <a:ext cx="5753903" cy="8183117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50</xdr:row>
      <xdr:rowOff>28575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1376266-4E44-4282-A9ED-1804A7C95D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95535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46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ED3D66C-5C21-4958-AC5B-33E45BE5C9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8867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5"/>
  <sheetViews>
    <sheetView tabSelected="1" topLeftCell="D1" zoomScaleNormal="100" workbookViewId="0">
      <selection activeCell="U12" sqref="U12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  <col min="21" max="21" width="16.85546875" customWidth="1"/>
  </cols>
  <sheetData>
    <row r="1" spans="1:22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2" x14ac:dyDescent="0.25">
      <c r="A2" s="4">
        <f t="shared" ref="A2:A15" si="0">N2</f>
        <v>0</v>
      </c>
      <c r="B2" s="4">
        <f t="shared" ref="B2:B15" si="1">Q2</f>
        <v>475</v>
      </c>
      <c r="C2" s="4">
        <f>B2*1.2</f>
        <v>570</v>
      </c>
      <c r="D2" s="4">
        <f t="shared" ref="D2:D13" si="2">C2*1.2</f>
        <v>684</v>
      </c>
      <c r="E2" s="5">
        <f t="shared" ref="E2:E13" si="3">R2</f>
        <v>22500000</v>
      </c>
      <c r="F2" s="10">
        <f t="shared" ref="F2:F13" si="4">ROUND((E2/B2),0)</f>
        <v>47368</v>
      </c>
      <c r="G2" s="10">
        <f t="shared" ref="G2:G13" si="5">ROUND((E2/C2),0)</f>
        <v>39474</v>
      </c>
      <c r="H2" s="10">
        <f t="shared" ref="H2:H13" si="6">ROUND((E2/D2),0)</f>
        <v>32895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8" si="8">O2/1.2</f>
        <v>0</v>
      </c>
      <c r="Q2">
        <v>475</v>
      </c>
      <c r="R2" s="2">
        <v>22500000</v>
      </c>
      <c r="S2" s="8"/>
      <c r="T2" s="8"/>
    </row>
    <row r="3" spans="1:22" x14ac:dyDescent="0.25">
      <c r="A3" s="4">
        <f t="shared" si="0"/>
        <v>0</v>
      </c>
      <c r="B3" s="4">
        <f t="shared" si="1"/>
        <v>729.16666666666674</v>
      </c>
      <c r="C3" s="4">
        <f t="shared" ref="C3:C15" si="9">B3*1.2</f>
        <v>875.00000000000011</v>
      </c>
      <c r="D3" s="4">
        <f t="shared" si="2"/>
        <v>1050</v>
      </c>
      <c r="E3" s="15">
        <f t="shared" si="3"/>
        <v>34300000</v>
      </c>
      <c r="F3" s="16">
        <f t="shared" si="4"/>
        <v>47040</v>
      </c>
      <c r="G3" s="10">
        <f t="shared" si="5"/>
        <v>39200</v>
      </c>
      <c r="H3" s="10">
        <f t="shared" si="6"/>
        <v>32667</v>
      </c>
      <c r="I3" s="4" t="e">
        <f>#REF!</f>
        <v>#REF!</v>
      </c>
      <c r="J3" s="4">
        <f t="shared" si="7"/>
        <v>0</v>
      </c>
      <c r="O3">
        <v>1050</v>
      </c>
      <c r="P3">
        <f t="shared" si="8"/>
        <v>875</v>
      </c>
      <c r="Q3">
        <f t="shared" ref="Q3:Q12" si="10">P3/1.2</f>
        <v>729.16666666666674</v>
      </c>
      <c r="R3" s="2">
        <v>34300000</v>
      </c>
      <c r="S3" s="8"/>
      <c r="T3" s="8"/>
    </row>
    <row r="4" spans="1:22" x14ac:dyDescent="0.25">
      <c r="A4" s="4">
        <f t="shared" si="0"/>
        <v>0</v>
      </c>
      <c r="B4" s="4">
        <f t="shared" si="1"/>
        <v>727.77777777777783</v>
      </c>
      <c r="C4" s="4">
        <f t="shared" si="9"/>
        <v>873.33333333333337</v>
      </c>
      <c r="D4" s="4">
        <f t="shared" si="2"/>
        <v>1048</v>
      </c>
      <c r="E4" s="15">
        <f t="shared" si="3"/>
        <v>34400000</v>
      </c>
      <c r="F4" s="16">
        <f t="shared" si="4"/>
        <v>47267</v>
      </c>
      <c r="G4" s="10">
        <f t="shared" si="5"/>
        <v>39389</v>
      </c>
      <c r="H4" s="10">
        <f t="shared" si="6"/>
        <v>32824</v>
      </c>
      <c r="I4" s="4" t="e">
        <f>#REF!</f>
        <v>#REF!</v>
      </c>
      <c r="J4" s="4">
        <f t="shared" si="7"/>
        <v>0</v>
      </c>
      <c r="O4">
        <v>1048</v>
      </c>
      <c r="P4">
        <f t="shared" si="8"/>
        <v>873.33333333333337</v>
      </c>
      <c r="Q4">
        <f t="shared" si="10"/>
        <v>727.77777777777783</v>
      </c>
      <c r="R4" s="2">
        <v>34400000</v>
      </c>
      <c r="S4" s="8"/>
      <c r="T4" s="8"/>
    </row>
    <row r="5" spans="1:22" x14ac:dyDescent="0.25">
      <c r="A5" s="4">
        <f t="shared" si="0"/>
        <v>0</v>
      </c>
      <c r="B5" s="4">
        <f t="shared" si="1"/>
        <v>496.52777777777783</v>
      </c>
      <c r="C5" s="4">
        <f t="shared" si="9"/>
        <v>595.83333333333337</v>
      </c>
      <c r="D5" s="4">
        <f t="shared" si="2"/>
        <v>715</v>
      </c>
      <c r="E5" s="15">
        <f t="shared" si="3"/>
        <v>23500000</v>
      </c>
      <c r="F5" s="10">
        <f t="shared" si="4"/>
        <v>47329</v>
      </c>
      <c r="G5" s="10">
        <f t="shared" si="5"/>
        <v>39441</v>
      </c>
      <c r="H5" s="10">
        <f t="shared" si="6"/>
        <v>32867</v>
      </c>
      <c r="I5" s="4" t="e">
        <f>#REF!</f>
        <v>#REF!</v>
      </c>
      <c r="J5" s="4">
        <f t="shared" si="7"/>
        <v>0</v>
      </c>
      <c r="O5">
        <v>715</v>
      </c>
      <c r="P5">
        <f t="shared" si="8"/>
        <v>595.83333333333337</v>
      </c>
      <c r="Q5">
        <f t="shared" si="10"/>
        <v>496.52777777777783</v>
      </c>
      <c r="R5" s="2">
        <v>23500000</v>
      </c>
      <c r="S5" s="8"/>
      <c r="T5" s="8"/>
    </row>
    <row r="6" spans="1:22" x14ac:dyDescent="0.25">
      <c r="A6" s="4">
        <f t="shared" si="0"/>
        <v>0</v>
      </c>
      <c r="B6" s="4">
        <f t="shared" si="1"/>
        <v>790</v>
      </c>
      <c r="C6" s="4">
        <f t="shared" si="9"/>
        <v>948</v>
      </c>
      <c r="D6" s="4">
        <f t="shared" si="2"/>
        <v>1137.5999999999999</v>
      </c>
      <c r="E6" s="15">
        <f t="shared" si="3"/>
        <v>30000000</v>
      </c>
      <c r="F6" s="10">
        <f t="shared" si="4"/>
        <v>37975</v>
      </c>
      <c r="G6" s="10">
        <f t="shared" si="5"/>
        <v>31646</v>
      </c>
      <c r="H6" s="10">
        <f t="shared" si="6"/>
        <v>26371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790</v>
      </c>
      <c r="R6" s="2">
        <v>30000000</v>
      </c>
      <c r="S6" s="8"/>
      <c r="T6" s="8"/>
    </row>
    <row r="7" spans="1:22" x14ac:dyDescent="0.25">
      <c r="A7" s="4">
        <f t="shared" si="0"/>
        <v>0</v>
      </c>
      <c r="B7" s="4">
        <f t="shared" si="1"/>
        <v>475</v>
      </c>
      <c r="C7" s="4">
        <f t="shared" si="9"/>
        <v>570</v>
      </c>
      <c r="D7" s="4">
        <f t="shared" si="2"/>
        <v>684</v>
      </c>
      <c r="E7" s="15">
        <f t="shared" si="3"/>
        <v>22500000</v>
      </c>
      <c r="F7" s="10">
        <f t="shared" si="4"/>
        <v>47368</v>
      </c>
      <c r="G7" s="10">
        <f t="shared" si="5"/>
        <v>39474</v>
      </c>
      <c r="H7" s="10">
        <f t="shared" si="6"/>
        <v>32895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475</v>
      </c>
      <c r="R7" s="2">
        <v>22500000</v>
      </c>
      <c r="S7" s="8"/>
      <c r="T7" s="8"/>
    </row>
    <row r="8" spans="1:22" x14ac:dyDescent="0.25">
      <c r="A8" s="4">
        <f t="shared" si="0"/>
        <v>0</v>
      </c>
      <c r="B8" s="4">
        <f t="shared" si="1"/>
        <v>550</v>
      </c>
      <c r="C8" s="4">
        <f t="shared" si="9"/>
        <v>660</v>
      </c>
      <c r="D8" s="4">
        <f t="shared" si="2"/>
        <v>792</v>
      </c>
      <c r="E8" s="15">
        <f t="shared" si="3"/>
        <v>23000000</v>
      </c>
      <c r="F8" s="10">
        <f t="shared" si="4"/>
        <v>41818</v>
      </c>
      <c r="G8" s="10">
        <f t="shared" si="5"/>
        <v>34848</v>
      </c>
      <c r="H8" s="10">
        <f t="shared" si="6"/>
        <v>29040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v>550</v>
      </c>
      <c r="R8" s="2">
        <v>23000000</v>
      </c>
      <c r="S8" s="8"/>
      <c r="T8" s="8"/>
    </row>
    <row r="9" spans="1:22" x14ac:dyDescent="0.25">
      <c r="A9" s="4">
        <f t="shared" si="0"/>
        <v>0</v>
      </c>
      <c r="B9" s="4">
        <f t="shared" si="1"/>
        <v>470.20740000000001</v>
      </c>
      <c r="C9" s="4">
        <f t="shared" si="9"/>
        <v>564.24887999999999</v>
      </c>
      <c r="D9" s="4">
        <f t="shared" si="2"/>
        <v>677.09865600000001</v>
      </c>
      <c r="E9" s="15">
        <f t="shared" si="3"/>
        <v>10000000</v>
      </c>
      <c r="F9" s="10">
        <f t="shared" si="4"/>
        <v>21267</v>
      </c>
      <c r="G9" s="10">
        <f t="shared" si="5"/>
        <v>17723</v>
      </c>
      <c r="H9" s="10">
        <f t="shared" si="6"/>
        <v>14769</v>
      </c>
      <c r="I9" s="4" t="e">
        <f>#REF!</f>
        <v>#REF!</v>
      </c>
      <c r="J9" s="4">
        <f t="shared" si="7"/>
        <v>7</v>
      </c>
      <c r="O9">
        <v>0</v>
      </c>
      <c r="P9">
        <f>52.42*10.764</f>
        <v>564.24887999999999</v>
      </c>
      <c r="Q9">
        <f t="shared" si="10"/>
        <v>470.20740000000001</v>
      </c>
      <c r="R9" s="2">
        <v>10000000</v>
      </c>
      <c r="S9" s="8">
        <v>7</v>
      </c>
      <c r="T9" s="8" t="s">
        <v>18</v>
      </c>
      <c r="U9" s="2">
        <f>R9+600000+30000</f>
        <v>10630000</v>
      </c>
      <c r="V9">
        <f>U9/Q9</f>
        <v>22607.045316598589</v>
      </c>
    </row>
    <row r="10" spans="1:22" x14ac:dyDescent="0.25">
      <c r="A10" s="4">
        <f t="shared" si="0"/>
        <v>0</v>
      </c>
      <c r="B10" s="4">
        <f t="shared" si="1"/>
        <v>740</v>
      </c>
      <c r="C10" s="4">
        <f t="shared" si="9"/>
        <v>888</v>
      </c>
      <c r="D10" s="4">
        <f t="shared" si="2"/>
        <v>1065.5999999999999</v>
      </c>
      <c r="E10" s="15">
        <f t="shared" si="3"/>
        <v>15000000</v>
      </c>
      <c r="F10" s="10">
        <f t="shared" si="4"/>
        <v>20270</v>
      </c>
      <c r="G10" s="10">
        <f t="shared" si="5"/>
        <v>16892</v>
      </c>
      <c r="H10" s="10">
        <f t="shared" si="6"/>
        <v>14077</v>
      </c>
      <c r="I10" s="4" t="e">
        <f>#REF!</f>
        <v>#REF!</v>
      </c>
      <c r="J10" s="4">
        <f t="shared" si="7"/>
        <v>16</v>
      </c>
      <c r="O10">
        <v>0</v>
      </c>
      <c r="P10">
        <v>888</v>
      </c>
      <c r="Q10">
        <f t="shared" si="10"/>
        <v>740</v>
      </c>
      <c r="R10" s="2">
        <v>15000000</v>
      </c>
      <c r="S10" s="8">
        <v>16</v>
      </c>
      <c r="T10" s="8" t="s">
        <v>19</v>
      </c>
      <c r="U10" s="2">
        <f>R10+900000+30000</f>
        <v>15930000</v>
      </c>
      <c r="V10">
        <f t="shared" ref="V10:V15" si="11">U10/Q10</f>
        <v>21527.027027027027</v>
      </c>
    </row>
    <row r="11" spans="1:22" x14ac:dyDescent="0.25">
      <c r="A11" s="4">
        <f t="shared" si="0"/>
        <v>0</v>
      </c>
      <c r="B11" s="4">
        <f t="shared" si="1"/>
        <v>690.24150000000009</v>
      </c>
      <c r="C11" s="4">
        <f t="shared" si="9"/>
        <v>828.28980000000013</v>
      </c>
      <c r="D11" s="4">
        <f t="shared" si="2"/>
        <v>993.94776000000013</v>
      </c>
      <c r="E11" s="15">
        <f t="shared" si="3"/>
        <v>21500000</v>
      </c>
      <c r="F11" s="10">
        <f t="shared" si="4"/>
        <v>31149</v>
      </c>
      <c r="G11" s="10">
        <f t="shared" si="5"/>
        <v>25957</v>
      </c>
      <c r="H11" s="10">
        <f t="shared" si="6"/>
        <v>21631</v>
      </c>
      <c r="I11" s="4" t="e">
        <f>#REF!</f>
        <v>#REF!</v>
      </c>
      <c r="J11" s="4">
        <f t="shared" si="7"/>
        <v>11</v>
      </c>
      <c r="O11">
        <v>0</v>
      </c>
      <c r="P11">
        <f>76.95*10.764</f>
        <v>828.28980000000001</v>
      </c>
      <c r="Q11">
        <f t="shared" si="10"/>
        <v>690.24150000000009</v>
      </c>
      <c r="R11" s="2">
        <v>21500000</v>
      </c>
      <c r="S11" s="8">
        <v>11</v>
      </c>
      <c r="T11" s="8" t="s">
        <v>20</v>
      </c>
      <c r="U11" s="2">
        <f>R11+1290000+30000</f>
        <v>22820000</v>
      </c>
      <c r="V11">
        <f t="shared" si="11"/>
        <v>33060.892455756424</v>
      </c>
    </row>
    <row r="12" spans="1:22" x14ac:dyDescent="0.25">
      <c r="A12" s="4">
        <f t="shared" si="0"/>
        <v>0</v>
      </c>
      <c r="B12" s="4">
        <f t="shared" si="1"/>
        <v>615</v>
      </c>
      <c r="C12" s="4">
        <f t="shared" si="9"/>
        <v>738</v>
      </c>
      <c r="D12" s="4">
        <f t="shared" si="2"/>
        <v>885.6</v>
      </c>
      <c r="E12" s="15">
        <f t="shared" si="3"/>
        <v>32400000</v>
      </c>
      <c r="F12" s="10">
        <f t="shared" si="4"/>
        <v>52683</v>
      </c>
      <c r="G12" s="10">
        <f t="shared" si="5"/>
        <v>43902</v>
      </c>
      <c r="H12" s="10">
        <f t="shared" si="6"/>
        <v>36585</v>
      </c>
      <c r="I12" s="4" t="e">
        <f>#REF!</f>
        <v>#REF!</v>
      </c>
      <c r="J12" s="4">
        <f t="shared" si="7"/>
        <v>5</v>
      </c>
      <c r="O12">
        <v>0</v>
      </c>
      <c r="P12">
        <v>738</v>
      </c>
      <c r="Q12">
        <f t="shared" si="10"/>
        <v>615</v>
      </c>
      <c r="R12" s="2">
        <v>32400000</v>
      </c>
      <c r="S12" s="8">
        <v>5</v>
      </c>
      <c r="T12" s="8" t="s">
        <v>21</v>
      </c>
      <c r="U12" s="2">
        <f>R12+1944000+30000</f>
        <v>34374000</v>
      </c>
      <c r="V12">
        <f t="shared" si="11"/>
        <v>55892.682926829271</v>
      </c>
    </row>
    <row r="13" spans="1:22" x14ac:dyDescent="0.25">
      <c r="A13" s="4">
        <f t="shared" si="0"/>
        <v>0</v>
      </c>
      <c r="B13" s="4">
        <f t="shared" si="1"/>
        <v>665.21519999999998</v>
      </c>
      <c r="C13" s="4">
        <f t="shared" si="9"/>
        <v>798.25824</v>
      </c>
      <c r="D13" s="4">
        <f t="shared" si="2"/>
        <v>957.90988799999991</v>
      </c>
      <c r="E13" s="15">
        <f t="shared" si="3"/>
        <v>20000000</v>
      </c>
      <c r="F13" s="10">
        <f t="shared" si="4"/>
        <v>30065</v>
      </c>
      <c r="G13" s="10">
        <f t="shared" si="5"/>
        <v>25055</v>
      </c>
      <c r="H13" s="10">
        <f t="shared" si="6"/>
        <v>20879</v>
      </c>
      <c r="I13" s="4" t="e">
        <f>#REF!</f>
        <v>#REF!</v>
      </c>
      <c r="J13" s="4">
        <f t="shared" si="7"/>
        <v>4</v>
      </c>
      <c r="O13">
        <v>0</v>
      </c>
      <c r="P13">
        <f>74.16*10.764</f>
        <v>798.25823999999989</v>
      </c>
      <c r="Q13">
        <f t="shared" ref="Q13" si="12">P13/1.2</f>
        <v>665.21519999999998</v>
      </c>
      <c r="R13" s="2">
        <v>20000000</v>
      </c>
      <c r="S13" s="8">
        <v>4</v>
      </c>
      <c r="T13" s="8" t="s">
        <v>22</v>
      </c>
      <c r="U13" s="2">
        <f>R13+1200000+30000</f>
        <v>21230000</v>
      </c>
      <c r="V13">
        <f t="shared" si="11"/>
        <v>31914.484215032971</v>
      </c>
    </row>
    <row r="14" spans="1:22" x14ac:dyDescent="0.25">
      <c r="A14" s="4">
        <f t="shared" si="0"/>
        <v>0</v>
      </c>
      <c r="B14" s="4">
        <f t="shared" si="1"/>
        <v>715.17809999999997</v>
      </c>
      <c r="C14" s="4">
        <f t="shared" si="9"/>
        <v>858.21371999999997</v>
      </c>
      <c r="D14" s="4">
        <f t="shared" ref="D14:D15" si="13">C14*1.2</f>
        <v>1029.856464</v>
      </c>
      <c r="E14" s="15">
        <f t="shared" ref="E14:E15" si="14">R14</f>
        <v>28700000</v>
      </c>
      <c r="F14" s="16">
        <f t="shared" ref="F14:F15" si="15">ROUND((E14/B14),0)</f>
        <v>40130</v>
      </c>
      <c r="G14" s="10">
        <f t="shared" ref="G14:G15" si="16">ROUND((E14/C14),0)</f>
        <v>33442</v>
      </c>
      <c r="H14" s="10">
        <f t="shared" ref="H14:H15" si="17">ROUND((E14/D14),0)</f>
        <v>27868</v>
      </c>
      <c r="I14" s="4" t="e">
        <f>#REF!</f>
        <v>#REF!</v>
      </c>
      <c r="J14" s="4">
        <f t="shared" ref="J14:J15" si="18">S14</f>
        <v>3</v>
      </c>
      <c r="O14">
        <v>0</v>
      </c>
      <c r="P14">
        <f>79.73*10.764</f>
        <v>858.21371999999997</v>
      </c>
      <c r="Q14">
        <f t="shared" ref="Q14:Q15" si="19">P14/1.2</f>
        <v>715.17809999999997</v>
      </c>
      <c r="R14" s="2">
        <v>28700000</v>
      </c>
      <c r="S14" s="8">
        <v>3</v>
      </c>
      <c r="T14" s="8" t="s">
        <v>23</v>
      </c>
      <c r="U14" s="2">
        <f>R14+1722000+30000</f>
        <v>30452000</v>
      </c>
      <c r="V14">
        <f t="shared" si="11"/>
        <v>42579.603598040827</v>
      </c>
    </row>
    <row r="15" spans="1:22" x14ac:dyDescent="0.25">
      <c r="A15" s="4">
        <f t="shared" si="0"/>
        <v>0</v>
      </c>
      <c r="B15" s="4">
        <f t="shared" si="1"/>
        <v>665.21519999999998</v>
      </c>
      <c r="C15" s="4">
        <f t="shared" si="9"/>
        <v>798.25824</v>
      </c>
      <c r="D15" s="4">
        <f t="shared" si="13"/>
        <v>957.90988799999991</v>
      </c>
      <c r="E15" s="5">
        <f t="shared" si="14"/>
        <v>29500000</v>
      </c>
      <c r="F15" s="10">
        <f t="shared" si="15"/>
        <v>44347</v>
      </c>
      <c r="G15" s="4">
        <f t="shared" si="16"/>
        <v>36955</v>
      </c>
      <c r="H15" s="4">
        <f t="shared" si="17"/>
        <v>30796</v>
      </c>
      <c r="I15" s="4" t="e">
        <f>#REF!</f>
        <v>#REF!</v>
      </c>
      <c r="J15" s="4">
        <f t="shared" si="18"/>
        <v>10</v>
      </c>
      <c r="O15">
        <v>0</v>
      </c>
      <c r="P15">
        <f>74.16*10.764</f>
        <v>798.25823999999989</v>
      </c>
      <c r="Q15">
        <f t="shared" si="19"/>
        <v>665.21519999999998</v>
      </c>
      <c r="R15" s="2">
        <v>29500000</v>
      </c>
      <c r="S15" s="8">
        <v>10</v>
      </c>
      <c r="T15" s="8" t="s">
        <v>24</v>
      </c>
      <c r="U15" s="2">
        <f>R15+1770000+30000</f>
        <v>31300000</v>
      </c>
      <c r="V15">
        <f t="shared" si="11"/>
        <v>47052.442577980779</v>
      </c>
    </row>
    <row r="16" spans="1:22" x14ac:dyDescent="0.25">
      <c r="A16" s="4">
        <f t="shared" ref="A16:A22" si="20">N16</f>
        <v>0</v>
      </c>
      <c r="B16" s="4">
        <f t="shared" ref="B16:B22" si="21">Q16</f>
        <v>0</v>
      </c>
      <c r="C16" s="4">
        <f t="shared" ref="C16:C22" si="22">B16*1.2</f>
        <v>0</v>
      </c>
      <c r="D16" s="4">
        <f t="shared" ref="D16:D22" si="23">C16*1.2</f>
        <v>0</v>
      </c>
      <c r="E16" s="5">
        <f t="shared" ref="E16:E22" si="24">R16</f>
        <v>0</v>
      </c>
      <c r="F16" s="10" t="e">
        <f t="shared" ref="F16:F22" si="25">ROUND((E16/B16),0)</f>
        <v>#DIV/0!</v>
      </c>
      <c r="G16" s="4" t="e">
        <f t="shared" ref="G16:G22" si="26">ROUND((E16/C16),0)</f>
        <v>#DIV/0!</v>
      </c>
      <c r="H16" s="4" t="e">
        <f t="shared" ref="H16:H22" si="27">ROUND((E16/D16),0)</f>
        <v>#DIV/0!</v>
      </c>
      <c r="I16" s="4" t="e">
        <f>#REF!</f>
        <v>#REF!</v>
      </c>
      <c r="J16" s="4">
        <f t="shared" ref="J16:J22" si="28">S16</f>
        <v>0</v>
      </c>
      <c r="O16">
        <v>0</v>
      </c>
      <c r="P16">
        <v>0</v>
      </c>
      <c r="Q16">
        <f t="shared" ref="Q16:Q22" si="29">P16/1.2</f>
        <v>0</v>
      </c>
      <c r="R16" s="2"/>
      <c r="S16" s="8"/>
      <c r="T16" s="8"/>
      <c r="U16" s="2"/>
      <c r="V16" t="e">
        <f t="shared" ref="V16:V22" si="30">U16/Q16</f>
        <v>#DIV/0!</v>
      </c>
    </row>
    <row r="17" spans="1:22" x14ac:dyDescent="0.25">
      <c r="A17" s="4">
        <f t="shared" si="20"/>
        <v>0</v>
      </c>
      <c r="B17" s="4">
        <f t="shared" si="21"/>
        <v>0</v>
      </c>
      <c r="C17" s="4">
        <f t="shared" si="22"/>
        <v>0</v>
      </c>
      <c r="D17" s="4">
        <f t="shared" si="23"/>
        <v>0</v>
      </c>
      <c r="E17" s="5">
        <f t="shared" si="24"/>
        <v>0</v>
      </c>
      <c r="F17" s="10" t="e">
        <f t="shared" si="25"/>
        <v>#DIV/0!</v>
      </c>
      <c r="G17" s="4" t="e">
        <f t="shared" si="26"/>
        <v>#DIV/0!</v>
      </c>
      <c r="H17" s="4" t="e">
        <f t="shared" si="27"/>
        <v>#DIV/0!</v>
      </c>
      <c r="I17" s="4" t="e">
        <f>#REF!</f>
        <v>#REF!</v>
      </c>
      <c r="J17" s="4">
        <f t="shared" si="28"/>
        <v>0</v>
      </c>
      <c r="O17">
        <v>0</v>
      </c>
      <c r="P17">
        <v>0</v>
      </c>
      <c r="Q17">
        <f t="shared" si="29"/>
        <v>0</v>
      </c>
      <c r="R17" s="2"/>
      <c r="S17" s="8"/>
      <c r="T17" s="8"/>
      <c r="U17" s="2"/>
      <c r="V17" t="e">
        <f t="shared" si="30"/>
        <v>#DIV/0!</v>
      </c>
    </row>
    <row r="18" spans="1:22" x14ac:dyDescent="0.25">
      <c r="A18" s="4">
        <f t="shared" si="20"/>
        <v>0</v>
      </c>
      <c r="B18" s="4">
        <f t="shared" si="21"/>
        <v>0</v>
      </c>
      <c r="C18" s="4">
        <f t="shared" si="22"/>
        <v>0</v>
      </c>
      <c r="D18" s="4">
        <f t="shared" si="23"/>
        <v>0</v>
      </c>
      <c r="E18" s="5">
        <f t="shared" si="24"/>
        <v>0</v>
      </c>
      <c r="F18" s="10" t="e">
        <f t="shared" si="25"/>
        <v>#DIV/0!</v>
      </c>
      <c r="G18" s="4" t="e">
        <f t="shared" si="26"/>
        <v>#DIV/0!</v>
      </c>
      <c r="H18" s="4" t="e">
        <f t="shared" si="27"/>
        <v>#DIV/0!</v>
      </c>
      <c r="I18" s="4" t="e">
        <f>#REF!</f>
        <v>#REF!</v>
      </c>
      <c r="J18" s="4">
        <f t="shared" si="28"/>
        <v>0</v>
      </c>
      <c r="O18">
        <v>0</v>
      </c>
      <c r="P18">
        <v>0</v>
      </c>
      <c r="Q18">
        <f t="shared" si="29"/>
        <v>0</v>
      </c>
      <c r="R18" s="2"/>
      <c r="S18" s="8"/>
      <c r="T18" s="8"/>
      <c r="U18" s="2"/>
      <c r="V18" t="e">
        <f t="shared" si="30"/>
        <v>#DIV/0!</v>
      </c>
    </row>
    <row r="19" spans="1:22" x14ac:dyDescent="0.25">
      <c r="A19" s="4">
        <f t="shared" si="20"/>
        <v>0</v>
      </c>
      <c r="B19" s="4">
        <f t="shared" si="21"/>
        <v>0</v>
      </c>
      <c r="C19" s="4">
        <f t="shared" si="22"/>
        <v>0</v>
      </c>
      <c r="D19" s="4">
        <f t="shared" si="23"/>
        <v>0</v>
      </c>
      <c r="E19" s="5">
        <f t="shared" si="24"/>
        <v>0</v>
      </c>
      <c r="F19" s="10" t="e">
        <f t="shared" si="25"/>
        <v>#DIV/0!</v>
      </c>
      <c r="G19" s="4" t="e">
        <f t="shared" si="26"/>
        <v>#DIV/0!</v>
      </c>
      <c r="H19" s="4" t="e">
        <f t="shared" si="27"/>
        <v>#DIV/0!</v>
      </c>
      <c r="I19" s="4" t="e">
        <f>#REF!</f>
        <v>#REF!</v>
      </c>
      <c r="J19" s="4">
        <f t="shared" si="28"/>
        <v>0</v>
      </c>
      <c r="O19">
        <v>0</v>
      </c>
      <c r="P19">
        <v>0</v>
      </c>
      <c r="Q19">
        <f t="shared" si="29"/>
        <v>0</v>
      </c>
      <c r="R19" s="2"/>
      <c r="S19" s="8"/>
      <c r="T19" s="8"/>
      <c r="U19" s="2"/>
      <c r="V19" t="e">
        <f t="shared" si="30"/>
        <v>#DIV/0!</v>
      </c>
    </row>
    <row r="20" spans="1:22" x14ac:dyDescent="0.25">
      <c r="A20" s="4">
        <f t="shared" si="20"/>
        <v>0</v>
      </c>
      <c r="B20" s="4">
        <f t="shared" si="21"/>
        <v>0</v>
      </c>
      <c r="C20" s="4">
        <f t="shared" si="22"/>
        <v>0</v>
      </c>
      <c r="D20" s="4">
        <f t="shared" si="23"/>
        <v>0</v>
      </c>
      <c r="E20" s="5">
        <f t="shared" si="24"/>
        <v>0</v>
      </c>
      <c r="F20" s="10" t="e">
        <f t="shared" si="25"/>
        <v>#DIV/0!</v>
      </c>
      <c r="G20" s="4" t="e">
        <f t="shared" si="26"/>
        <v>#DIV/0!</v>
      </c>
      <c r="H20" s="4" t="e">
        <f t="shared" si="27"/>
        <v>#DIV/0!</v>
      </c>
      <c r="I20" s="4" t="e">
        <f>#REF!</f>
        <v>#REF!</v>
      </c>
      <c r="J20" s="4">
        <f t="shared" si="28"/>
        <v>0</v>
      </c>
      <c r="O20">
        <v>0</v>
      </c>
      <c r="P20">
        <v>0</v>
      </c>
      <c r="Q20">
        <f t="shared" si="29"/>
        <v>0</v>
      </c>
      <c r="R20" s="2"/>
      <c r="S20" s="8"/>
      <c r="T20" s="8"/>
      <c r="U20" s="2"/>
      <c r="V20" t="e">
        <f t="shared" si="30"/>
        <v>#DIV/0!</v>
      </c>
    </row>
    <row r="21" spans="1:22" x14ac:dyDescent="0.25">
      <c r="A21" s="4">
        <f t="shared" si="20"/>
        <v>0</v>
      </c>
      <c r="B21" s="4">
        <f t="shared" si="21"/>
        <v>0</v>
      </c>
      <c r="C21" s="4">
        <f t="shared" si="22"/>
        <v>0</v>
      </c>
      <c r="D21" s="4">
        <f t="shared" si="23"/>
        <v>0</v>
      </c>
      <c r="E21" s="5">
        <f t="shared" si="24"/>
        <v>0</v>
      </c>
      <c r="F21" s="10" t="e">
        <f t="shared" si="25"/>
        <v>#DIV/0!</v>
      </c>
      <c r="G21" s="4" t="e">
        <f t="shared" si="26"/>
        <v>#DIV/0!</v>
      </c>
      <c r="H21" s="4" t="e">
        <f t="shared" si="27"/>
        <v>#DIV/0!</v>
      </c>
      <c r="I21" s="4" t="e">
        <f>#REF!</f>
        <v>#REF!</v>
      </c>
      <c r="J21" s="4">
        <f t="shared" si="28"/>
        <v>0</v>
      </c>
      <c r="O21">
        <v>0</v>
      </c>
      <c r="P21">
        <v>0</v>
      </c>
      <c r="Q21">
        <f t="shared" si="29"/>
        <v>0</v>
      </c>
      <c r="R21" s="2"/>
      <c r="S21" s="8"/>
      <c r="T21" s="8"/>
      <c r="U21" s="2"/>
      <c r="V21" t="e">
        <f t="shared" si="30"/>
        <v>#DIV/0!</v>
      </c>
    </row>
    <row r="22" spans="1:22" x14ac:dyDescent="0.25">
      <c r="A22" s="4">
        <f t="shared" si="20"/>
        <v>0</v>
      </c>
      <c r="B22" s="4">
        <f t="shared" si="21"/>
        <v>0</v>
      </c>
      <c r="C22" s="4">
        <f t="shared" si="22"/>
        <v>0</v>
      </c>
      <c r="D22" s="4">
        <f t="shared" si="23"/>
        <v>0</v>
      </c>
      <c r="E22" s="5">
        <f t="shared" si="24"/>
        <v>0</v>
      </c>
      <c r="F22" s="10" t="e">
        <f t="shared" si="25"/>
        <v>#DIV/0!</v>
      </c>
      <c r="G22" s="4" t="e">
        <f t="shared" si="26"/>
        <v>#DIV/0!</v>
      </c>
      <c r="H22" s="4" t="e">
        <f t="shared" si="27"/>
        <v>#DIV/0!</v>
      </c>
      <c r="I22" s="4" t="e">
        <f>#REF!</f>
        <v>#REF!</v>
      </c>
      <c r="J22" s="4">
        <f t="shared" si="28"/>
        <v>0</v>
      </c>
      <c r="O22">
        <v>0</v>
      </c>
      <c r="P22">
        <v>0</v>
      </c>
      <c r="Q22">
        <f t="shared" si="29"/>
        <v>0</v>
      </c>
      <c r="R22" s="2"/>
      <c r="S22" s="8"/>
      <c r="T22" s="8"/>
      <c r="U22" s="2"/>
      <c r="V22" t="e">
        <f t="shared" si="30"/>
        <v>#DIV/0!</v>
      </c>
    </row>
    <row r="23" spans="1:22" x14ac:dyDescent="0.25">
      <c r="A23" s="4"/>
      <c r="B23" s="4"/>
      <c r="C23" s="4"/>
      <c r="D23" s="4"/>
      <c r="E23" s="5"/>
      <c r="F23" s="10"/>
      <c r="G23" s="4"/>
      <c r="H23" s="4"/>
      <c r="I23" s="4"/>
      <c r="J23" s="4"/>
      <c r="P23">
        <v>0</v>
      </c>
      <c r="R23" s="2"/>
      <c r="S23" s="8"/>
      <c r="T23" s="8"/>
      <c r="U23" s="2"/>
    </row>
    <row r="24" spans="1:22" x14ac:dyDescent="0.25">
      <c r="A24" s="4"/>
      <c r="B24" s="4"/>
      <c r="C24" s="4"/>
      <c r="D24" s="4"/>
      <c r="E24" s="5"/>
      <c r="F24" s="10"/>
      <c r="G24" s="4"/>
      <c r="H24" s="4"/>
      <c r="I24" s="4"/>
      <c r="J24" s="4"/>
      <c r="R24" s="2"/>
      <c r="S24" s="8"/>
      <c r="T24" s="8"/>
      <c r="U24" s="2"/>
    </row>
    <row r="26" spans="1:22" x14ac:dyDescent="0.25">
      <c r="H26" t="s">
        <v>13</v>
      </c>
    </row>
    <row r="28" spans="1:22" x14ac:dyDescent="0.25">
      <c r="H28" t="s">
        <v>14</v>
      </c>
      <c r="I28">
        <v>715</v>
      </c>
    </row>
    <row r="29" spans="1:22" x14ac:dyDescent="0.25">
      <c r="H29" t="s">
        <v>15</v>
      </c>
      <c r="I29">
        <v>40500</v>
      </c>
    </row>
    <row r="30" spans="1:22" x14ac:dyDescent="0.25">
      <c r="H30" t="s">
        <v>16</v>
      </c>
      <c r="I30">
        <f>I29*I28</f>
        <v>28957500</v>
      </c>
    </row>
    <row r="31" spans="1:22" x14ac:dyDescent="0.25">
      <c r="G31" s="6"/>
      <c r="H31" s="6"/>
      <c r="J31" t="s">
        <v>17</v>
      </c>
    </row>
    <row r="32" spans="1:22" x14ac:dyDescent="0.25">
      <c r="J32">
        <v>11.73</v>
      </c>
      <c r="N32">
        <v>3.02</v>
      </c>
      <c r="O32">
        <f>N32*J32</f>
        <v>35.424599999999998</v>
      </c>
    </row>
    <row r="33" spans="7:24" x14ac:dyDescent="0.25">
      <c r="J33">
        <v>10.73</v>
      </c>
      <c r="N33">
        <v>8.02</v>
      </c>
      <c r="O33">
        <f t="shared" ref="O33:O42" si="31">N33*J33</f>
        <v>86.054599999999994</v>
      </c>
      <c r="P33" s="11"/>
      <c r="Q33" s="11"/>
      <c r="R33" s="13"/>
      <c r="T33" s="11"/>
      <c r="U33" s="11"/>
      <c r="V33" s="11"/>
      <c r="W33" s="11"/>
      <c r="X33" s="11"/>
    </row>
    <row r="34" spans="7:24" x14ac:dyDescent="0.25">
      <c r="J34">
        <v>5.5</v>
      </c>
      <c r="N34">
        <v>2.12</v>
      </c>
      <c r="O34">
        <f t="shared" si="31"/>
        <v>11.66</v>
      </c>
      <c r="P34" s="11"/>
      <c r="Q34" s="14"/>
      <c r="R34" s="14"/>
      <c r="T34" s="14"/>
      <c r="U34" s="14"/>
      <c r="V34" s="11"/>
      <c r="W34" s="11"/>
      <c r="X34" s="11"/>
    </row>
    <row r="35" spans="7:24" x14ac:dyDescent="0.25">
      <c r="J35">
        <v>20.29</v>
      </c>
      <c r="N35">
        <v>11.04</v>
      </c>
      <c r="O35">
        <f t="shared" si="31"/>
        <v>224.00159999999997</v>
      </c>
      <c r="P35" s="11"/>
      <c r="Q35" s="11"/>
      <c r="R35" s="11"/>
      <c r="T35" s="11"/>
      <c r="U35" s="11"/>
      <c r="V35" s="11"/>
      <c r="W35" s="11"/>
      <c r="X35" s="11"/>
    </row>
    <row r="36" spans="7:24" x14ac:dyDescent="0.25">
      <c r="J36">
        <v>7.9</v>
      </c>
      <c r="N36">
        <v>3.9</v>
      </c>
      <c r="O36">
        <f t="shared" si="31"/>
        <v>30.810000000000002</v>
      </c>
      <c r="P36" s="11"/>
      <c r="Q36" s="11"/>
      <c r="R36" s="11"/>
      <c r="T36" s="11"/>
      <c r="U36" s="11"/>
      <c r="V36" s="11"/>
      <c r="W36" s="11"/>
      <c r="X36" s="11"/>
    </row>
    <row r="37" spans="7:24" x14ac:dyDescent="0.25">
      <c r="G37" t="s">
        <v>25</v>
      </c>
      <c r="J37">
        <v>16.5</v>
      </c>
      <c r="N37">
        <v>9.8000000000000007</v>
      </c>
      <c r="O37">
        <f t="shared" si="31"/>
        <v>161.70000000000002</v>
      </c>
      <c r="P37" s="11"/>
      <c r="Q37" s="11"/>
      <c r="R37" s="12"/>
      <c r="T37" s="12"/>
      <c r="U37" s="12"/>
      <c r="V37" s="11"/>
      <c r="W37" s="11"/>
      <c r="X37" s="11"/>
    </row>
    <row r="38" spans="7:24" x14ac:dyDescent="0.25">
      <c r="J38">
        <v>8.19</v>
      </c>
      <c r="N38">
        <v>3.7</v>
      </c>
      <c r="O38">
        <f t="shared" si="31"/>
        <v>30.303000000000001</v>
      </c>
      <c r="P38" s="11"/>
      <c r="Q38" s="11"/>
      <c r="R38" s="11"/>
      <c r="T38" s="11"/>
      <c r="U38" s="11"/>
      <c r="V38" s="11"/>
      <c r="W38" s="11"/>
      <c r="X38" s="11"/>
    </row>
    <row r="39" spans="7:24" x14ac:dyDescent="0.25">
      <c r="J39">
        <v>16.8</v>
      </c>
      <c r="N39">
        <v>9.7200000000000006</v>
      </c>
      <c r="O39">
        <f t="shared" si="31"/>
        <v>163.29600000000002</v>
      </c>
      <c r="P39" s="11"/>
      <c r="Q39" s="11"/>
      <c r="R39" s="11"/>
      <c r="T39" s="11"/>
      <c r="U39" s="11"/>
      <c r="V39" s="11"/>
      <c r="W39" s="11"/>
      <c r="X39" s="11"/>
    </row>
    <row r="40" spans="7:24" x14ac:dyDescent="0.25">
      <c r="J40">
        <v>5</v>
      </c>
      <c r="N40">
        <v>3.12</v>
      </c>
      <c r="O40">
        <f t="shared" si="31"/>
        <v>15.600000000000001</v>
      </c>
      <c r="P40" s="11"/>
      <c r="Q40" s="11"/>
      <c r="R40" s="11">
        <f>30000*1.2</f>
        <v>36000</v>
      </c>
      <c r="T40" s="11"/>
      <c r="U40" s="11"/>
      <c r="V40" s="11"/>
      <c r="W40" s="11"/>
      <c r="X40" s="11"/>
    </row>
    <row r="41" spans="7:24" x14ac:dyDescent="0.25">
      <c r="J41">
        <v>2.5</v>
      </c>
      <c r="N41">
        <v>2.4</v>
      </c>
      <c r="O41">
        <f t="shared" si="31"/>
        <v>6</v>
      </c>
      <c r="P41" s="11"/>
      <c r="Q41" s="11"/>
      <c r="R41" s="11"/>
      <c r="S41" s="6"/>
      <c r="T41" s="11"/>
      <c r="U41" s="11"/>
      <c r="V41" s="11"/>
      <c r="W41" s="11"/>
      <c r="X41" s="11"/>
    </row>
    <row r="42" spans="7:24" x14ac:dyDescent="0.25">
      <c r="J42">
        <v>2.4</v>
      </c>
      <c r="N42">
        <v>1.6</v>
      </c>
      <c r="O42">
        <f t="shared" si="31"/>
        <v>3.84</v>
      </c>
      <c r="P42" s="11"/>
      <c r="Q42" s="11"/>
      <c r="R42" s="11"/>
      <c r="S42" s="6"/>
      <c r="T42" s="11"/>
      <c r="U42" s="11"/>
      <c r="V42" s="11"/>
      <c r="W42" s="11"/>
      <c r="X42" s="11"/>
    </row>
    <row r="43" spans="7:24" x14ac:dyDescent="0.25">
      <c r="O43">
        <f>SUM(O32:O42)</f>
        <v>768.6898000000001</v>
      </c>
      <c r="Q43" s="11"/>
      <c r="R43" s="11"/>
    </row>
    <row r="44" spans="7:24" x14ac:dyDescent="0.25">
      <c r="Q44" s="11"/>
      <c r="R44" s="11"/>
      <c r="T44" s="6"/>
    </row>
    <row r="45" spans="7:24" x14ac:dyDescent="0.25">
      <c r="P45" s="11"/>
      <c r="Q45" s="11"/>
      <c r="R45" s="11"/>
      <c r="S45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topLeftCell="A4" workbookViewId="0">
      <selection activeCell="C4" sqref="C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N28" sqref="N2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1EA4A0-6360-4AD5-8C37-BA0B35F7C3B8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39F788-0FBA-45CD-A102-9CE805B5FA0E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2025-02-05T06:58:50Z</dcterms:modified>
</cp:coreProperties>
</file>