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Girgaon Branch\Jugraj Premchand Mehta\"/>
    </mc:Choice>
  </mc:AlternateContent>
  <xr:revisionPtr revIDLastSave="0" documentId="13_ncr:1_{8E5F9CB0-A5EE-4EC0-9014-5D8ABEE84549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8" i="4" l="1"/>
  <c r="P2" i="4" l="1"/>
  <c r="G29" i="4"/>
  <c r="C12" i="25" l="1"/>
  <c r="C5" i="25" l="1"/>
  <c r="C4" i="25"/>
  <c r="C3" i="25"/>
  <c r="Q2" i="4"/>
  <c r="B2" i="4" s="1"/>
  <c r="C2" i="4" s="1"/>
  <c r="P3" i="4"/>
  <c r="B3" i="4" s="1"/>
  <c r="C3" i="4" s="1"/>
  <c r="D3" i="4" s="1"/>
  <c r="Q4" i="4"/>
  <c r="B4" i="4" s="1"/>
  <c r="C4" i="4" s="1"/>
  <c r="D4" i="4" s="1"/>
  <c r="Q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0" i="23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<sst xmlns="http://schemas.openxmlformats.org/spreadsheetml/2006/main" count="128" uniqueCount="86">
  <si>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</si>
  <si>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</si>
  <si>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</si>
  <si>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</si>
  <si>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</si>
  <si>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</si>
  <si>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</si>
  <si>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</si>
  <si>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</si>
  <si>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</si>
  <si>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</si>
  <si>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</si>
  <si>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</si>
  <si>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</si>
  <si>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</si>
  <si>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</si>
  <si>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</si>
  <si>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</si>
  <si>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</si>
  <si>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</si>
  <si>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</si>
  <si>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</si>
  <si>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</si>
  <si>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</si>
  <si>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</si>
  <si>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</si>
  <si>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</si>
  <si>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</si>
  <si>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</si>
  <si>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</si>
  <si>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</si>
  <si>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</si>
  <si>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</si>
  <si>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</si>
  <si>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</si>
  <si>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</si>
  <si>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</si>
  <si>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</si>
  <si>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</si>
  <si>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</si>
  <si>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</si>
  <si>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</si>
  <si>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</si>
  <si>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</si>
  <si>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</si>
  <si>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</si>
  <si>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</si>
  <si>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</si>
  <si>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</si>
  <si>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</si>
  <si>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</si>
  <si>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</si>
  <si>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</si>
  <si>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</si>
  <si>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</si>
  <si>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</si>
  <si>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</si>
  <si>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</si>
  <si>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</si>
  <si>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</si>
  <si>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</si>
  <si>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</si>
  <si>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</si>
  <si>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</si>
  <si>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</si>
  <si>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</si>
  <si>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</si>
  <si>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</si>
  <si>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</si>
  <si>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</si>
  <si>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</si>
  <si>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</si>
  <si>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</si>
  <si>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</si>
  <si>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</si>
  <si>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</si>
  <si>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</si>
  <si>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</si>
  <si>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</si>
  <si>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</si>
  <si>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</si>
  <si>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</si>
  <si>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</si>
  <si>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</si>
  <si>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IGR-25.06.24</t>
  </si>
  <si>
    <t>IGR-18.12.23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</si>
</sst>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9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47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AFE146-8F2E-4E7C-B03D-D371F1C39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696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49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AE4425-2D69-4EFA-B2CB-96FAAEE83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410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ED414D-5B18-48B8-9889-A876AD17F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48</xdr:row>
      <xdr:rowOff>163151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12B0FA-5900-4F03-98A8-413965F07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8783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61D256-7CC4-4922-A1E9-1A2BD02E5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8975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D454FF-E546-418C-A743-9BE1A567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76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82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77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78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79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80</v>
      </c>
      <c r="C8" s="45">
        <f>C7*D13%</f>
        <v>256875.28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81</v>
      </c>
      <c r="C9" s="50">
        <f>C6+C8</f>
        <v>286275.28000000003</v>
      </c>
      <c r="D9" s="51" t="s">
        <v>62</v>
      </c>
      <c r="E9" s="52">
        <f>C9/10.764</f>
        <v>26595.622445187666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2025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2005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20</v>
      </c>
      <c r="D13" s="58">
        <f>D12-C13</f>
        <v>80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9"/>
      <c r="L1" s="69"/>
      <c r="M1" s="69"/>
      <c r="N1" s="69"/>
      <c r="O1" s="69"/>
      <c r="P1" s="69"/>
      <c r="Q1" s="69"/>
      <c r="R1" s="69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D84"/>
  <sheetViews>
    <sheetView tabSelected="1" workbookViewId="0">
      <selection activeCell="B5" sqref="B5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55000</v>
      </c>
      <c r="C3" s="19" t="s">
        <v>75</v>
      </c>
      <c r="D3" s="6" t="s">
        <v>71</v>
      </c>
    </row>
    <row r="4" spans="1:4" ht="30" x14ac:dyDescent="0.25">
      <c r="A4" s="18" t="s">
        <v>14</v>
      </c>
      <c r="B4" s="16">
        <v>2700</v>
      </c>
      <c r="C4" s="19"/>
    </row>
    <row r="5" spans="1:4" x14ac:dyDescent="0.25">
      <c r="A5" s="13" t="s">
        <v>15</v>
      </c>
      <c r="B5" s="16">
        <f>B3-B4</f>
        <v>52300</v>
      </c>
      <c r="C5" s="19"/>
    </row>
    <row r="6" spans="1:4" x14ac:dyDescent="0.25">
      <c r="A6" s="13" t="s">
        <v>16</v>
      </c>
      <c r="B6" s="16">
        <f>B4</f>
        <v>2700</v>
      </c>
      <c r="C6" s="19"/>
    </row>
    <row r="7" spans="1:4" x14ac:dyDescent="0.25">
      <c r="A7" s="13" t="s">
        <v>17</v>
      </c>
      <c r="B7" s="20">
        <f>C7-C8</f>
        <v>20</v>
      </c>
      <c r="C7" s="20">
        <v>2025</v>
      </c>
    </row>
    <row r="8" spans="1:4" x14ac:dyDescent="0.25">
      <c r="A8" s="13" t="s">
        <v>18</v>
      </c>
      <c r="B8" s="20">
        <f>B9-B7</f>
        <v>40</v>
      </c>
      <c r="C8" s="20">
        <v>2005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30</v>
      </c>
      <c r="C10" s="20"/>
    </row>
    <row r="11" spans="1:4" x14ac:dyDescent="0.25">
      <c r="A11" s="13"/>
      <c r="B11" s="21">
        <f>B10%</f>
        <v>0.3</v>
      </c>
      <c r="C11" s="21"/>
    </row>
    <row r="12" spans="1:4" x14ac:dyDescent="0.25">
      <c r="A12" s="13" t="s">
        <v>21</v>
      </c>
      <c r="B12" s="16">
        <f>B6*B11</f>
        <v>810</v>
      </c>
      <c r="C12" s="19"/>
    </row>
    <row r="13" spans="1:4" x14ac:dyDescent="0.25">
      <c r="A13" s="13" t="s">
        <v>22</v>
      </c>
      <c r="B13" s="16">
        <f>B6-B12</f>
        <v>1890</v>
      </c>
      <c r="C13" s="19"/>
    </row>
    <row r="14" spans="1:4" x14ac:dyDescent="0.25">
      <c r="A14" s="13" t="s">
        <v>15</v>
      </c>
      <c r="B14" s="16">
        <f>B5</f>
        <v>52300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54190</v>
      </c>
      <c r="C16" s="19"/>
    </row>
    <row r="17" spans="1:4" x14ac:dyDescent="0.25">
      <c r="B17" s="20"/>
      <c r="C17" s="20"/>
    </row>
    <row r="18" spans="1:4" x14ac:dyDescent="0.25">
      <c r="A18" s="64" t="str">
        <f>D3</f>
        <v>ABUA</v>
      </c>
      <c r="B18" s="23">
        <v>258</v>
      </c>
      <c r="C18" s="20"/>
    </row>
    <row r="19" spans="1:4" x14ac:dyDescent="0.25">
      <c r="A19" s="13" t="s">
        <v>73</v>
      </c>
      <c r="B19" s="24">
        <f>B18*B16</f>
        <v>13981020</v>
      </c>
      <c r="C19" s="65"/>
      <c r="D19" s="58"/>
    </row>
    <row r="20" spans="1:4" x14ac:dyDescent="0.25">
      <c r="A20" s="13" t="s">
        <v>24</v>
      </c>
      <c r="B20" s="25">
        <f>B19*90%</f>
        <v>12582918</v>
      </c>
      <c r="C20" s="24"/>
      <c r="D20" s="58"/>
    </row>
    <row r="21" spans="1:4" x14ac:dyDescent="0.25">
      <c r="A21" s="13" t="s">
        <v>25</v>
      </c>
      <c r="B21" s="25">
        <f>B19*80%</f>
        <v>11184816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696600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29127.125</v>
      </c>
      <c r="C25" s="25"/>
      <c r="D25" s="25"/>
    </row>
    <row r="26" spans="1:4" x14ac:dyDescent="0.25">
      <c r="B26" s="25"/>
      <c r="C26" s="25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2" sqref="G2:G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4.28515625" bestFit="1" customWidth="1"/>
    <col min="9" max="9" width="11.85546875" customWidth="1"/>
    <col min="10" max="10" width="11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145.04490000000001</v>
      </c>
      <c r="C2" s="4">
        <f t="shared" ref="C2:C16" si="1">B2*1.2</f>
        <v>174.05388000000002</v>
      </c>
      <c r="D2" s="4">
        <f t="shared" ref="D2:D16" si="2">C2*1.2</f>
        <v>208.86465600000002</v>
      </c>
      <c r="E2" s="5">
        <f t="shared" ref="E2:E16" si="3">R2</f>
        <v>9700000</v>
      </c>
      <c r="F2" s="66">
        <f t="shared" ref="F2:F15" si="4">ROUND((E2/B2),0)</f>
        <v>66876</v>
      </c>
      <c r="G2" s="66">
        <f t="shared" ref="G2:G15" si="5">ROUND((E2/C2),0)</f>
        <v>55730</v>
      </c>
      <c r="H2" s="66">
        <f t="shared" ref="H2:H15" si="6">ROUND((E2/D2),0)</f>
        <v>46442</v>
      </c>
      <c r="I2" s="66">
        <f t="shared" ref="I2:I15" si="7">T2</f>
        <v>0</v>
      </c>
      <c r="J2" s="66">
        <f t="shared" ref="J2:J15" si="8">U2</f>
        <v>0</v>
      </c>
      <c r="K2" s="67"/>
      <c r="L2" s="67"/>
      <c r="M2" s="67"/>
      <c r="N2" s="67"/>
      <c r="O2" s="67">
        <v>0</v>
      </c>
      <c r="P2" s="67">
        <f>16.17*10.764</f>
        <v>174.05388000000002</v>
      </c>
      <c r="Q2" s="67">
        <f t="shared" ref="Q2:Q10" si="9">P2/1.2</f>
        <v>145.04490000000001</v>
      </c>
      <c r="R2" s="68">
        <v>9700000</v>
      </c>
      <c r="S2" s="68" t="s">
        <v>84</v>
      </c>
    </row>
    <row r="3" spans="1:19" x14ac:dyDescent="0.25">
      <c r="A3" s="4">
        <v>2</v>
      </c>
      <c r="B3" s="4">
        <f t="shared" si="0"/>
        <v>164</v>
      </c>
      <c r="C3" s="4">
        <f t="shared" si="1"/>
        <v>196.79999999999998</v>
      </c>
      <c r="D3" s="4">
        <f t="shared" si="2"/>
        <v>236.15999999999997</v>
      </c>
      <c r="E3" s="5">
        <f t="shared" si="3"/>
        <v>10000000</v>
      </c>
      <c r="F3" s="66">
        <f t="shared" si="4"/>
        <v>60976</v>
      </c>
      <c r="G3" s="66">
        <f t="shared" si="5"/>
        <v>50813</v>
      </c>
      <c r="H3" s="66">
        <f t="shared" si="6"/>
        <v>42344</v>
      </c>
      <c r="I3" s="66">
        <f t="shared" si="7"/>
        <v>0</v>
      </c>
      <c r="J3" s="66">
        <f t="shared" si="8"/>
        <v>0</v>
      </c>
      <c r="K3" s="67"/>
      <c r="L3" s="67"/>
      <c r="M3" s="67"/>
      <c r="N3" s="67"/>
      <c r="O3" s="67">
        <v>0</v>
      </c>
      <c r="P3" s="67">
        <f t="shared" ref="P3:P10" si="10">O3/1.2</f>
        <v>0</v>
      </c>
      <c r="Q3" s="67">
        <v>164</v>
      </c>
      <c r="R3" s="68">
        <v>10000000</v>
      </c>
      <c r="S3" s="68" t="s">
        <v>85</v>
      </c>
    </row>
    <row r="4" spans="1:19" x14ac:dyDescent="0.25">
      <c r="A4" s="4">
        <v>3</v>
      </c>
      <c r="B4" s="4">
        <f t="shared" si="0"/>
        <v>233.33333333333334</v>
      </c>
      <c r="C4" s="4">
        <f t="shared" si="1"/>
        <v>280</v>
      </c>
      <c r="D4" s="4">
        <f t="shared" si="2"/>
        <v>336</v>
      </c>
      <c r="E4" s="5">
        <f t="shared" si="3"/>
        <v>15000000</v>
      </c>
      <c r="F4" s="66">
        <f t="shared" si="4"/>
        <v>64286</v>
      </c>
      <c r="G4" s="66">
        <f t="shared" si="5"/>
        <v>53571</v>
      </c>
      <c r="H4" s="66">
        <f t="shared" si="6"/>
        <v>44643</v>
      </c>
      <c r="I4" s="66">
        <f t="shared" si="7"/>
        <v>0</v>
      </c>
      <c r="J4" s="66">
        <f t="shared" si="8"/>
        <v>0</v>
      </c>
      <c r="K4" s="67"/>
      <c r="L4" s="67"/>
      <c r="M4" s="67"/>
      <c r="N4" s="67"/>
      <c r="O4" s="67">
        <v>0</v>
      </c>
      <c r="P4" s="67">
        <v>280</v>
      </c>
      <c r="Q4" s="67">
        <f t="shared" si="9"/>
        <v>233.33333333333334</v>
      </c>
      <c r="R4" s="68">
        <v>15000000</v>
      </c>
      <c r="S4" s="2"/>
    </row>
    <row r="5" spans="1:19" x14ac:dyDescent="0.25">
      <c r="A5" s="4">
        <v>4</v>
      </c>
      <c r="B5" s="4">
        <f t="shared" si="0"/>
        <v>375</v>
      </c>
      <c r="C5" s="4">
        <f t="shared" si="1"/>
        <v>450</v>
      </c>
      <c r="D5" s="4">
        <f t="shared" si="2"/>
        <v>540</v>
      </c>
      <c r="E5" s="5">
        <f t="shared" si="3"/>
        <v>30000000</v>
      </c>
      <c r="F5" s="4">
        <f t="shared" si="4"/>
        <v>80000</v>
      </c>
      <c r="G5" s="4">
        <f t="shared" si="5"/>
        <v>66667</v>
      </c>
      <c r="H5" s="4">
        <f t="shared" si="6"/>
        <v>55556</v>
      </c>
      <c r="I5" s="4">
        <f t="shared" si="7"/>
        <v>0</v>
      </c>
      <c r="J5" s="4">
        <f t="shared" si="8"/>
        <v>0</v>
      </c>
      <c r="O5">
        <v>0</v>
      </c>
      <c r="P5">
        <v>450</v>
      </c>
      <c r="Q5">
        <f t="shared" si="9"/>
        <v>375</v>
      </c>
      <c r="R5" s="2">
        <v>30000000</v>
      </c>
      <c r="S5" s="2"/>
    </row>
    <row r="6" spans="1:19" x14ac:dyDescent="0.25">
      <c r="A6" s="4">
        <v>5</v>
      </c>
      <c r="B6" s="4">
        <f t="shared" si="0"/>
        <v>265</v>
      </c>
      <c r="C6" s="4">
        <f t="shared" si="1"/>
        <v>318</v>
      </c>
      <c r="D6" s="4">
        <f t="shared" si="2"/>
        <v>381.59999999999997</v>
      </c>
      <c r="E6" s="5">
        <f t="shared" si="3"/>
        <v>32500000</v>
      </c>
      <c r="F6" s="4">
        <f t="shared" si="4"/>
        <v>122642</v>
      </c>
      <c r="G6" s="4">
        <f t="shared" si="5"/>
        <v>102201</v>
      </c>
      <c r="H6" s="4">
        <f t="shared" si="6"/>
        <v>85168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v>265</v>
      </c>
      <c r="R6" s="2">
        <v>32500000</v>
      </c>
      <c r="S6" s="2"/>
    </row>
    <row r="7" spans="1:19" x14ac:dyDescent="0.25">
      <c r="A7" s="4">
        <v>6</v>
      </c>
      <c r="B7" s="4">
        <f t="shared" si="0"/>
        <v>400</v>
      </c>
      <c r="C7" s="4">
        <f t="shared" si="1"/>
        <v>480</v>
      </c>
      <c r="D7" s="4">
        <f t="shared" si="2"/>
        <v>576</v>
      </c>
      <c r="E7" s="5">
        <f t="shared" si="3"/>
        <v>27000000</v>
      </c>
      <c r="F7" s="66">
        <f t="shared" si="4"/>
        <v>67500</v>
      </c>
      <c r="G7" s="66">
        <f t="shared" si="5"/>
        <v>56250</v>
      </c>
      <c r="H7" s="66">
        <f t="shared" si="6"/>
        <v>46875</v>
      </c>
      <c r="I7" s="66">
        <f t="shared" si="7"/>
        <v>0</v>
      </c>
      <c r="J7" s="66">
        <f t="shared" si="8"/>
        <v>0</v>
      </c>
      <c r="K7" s="67"/>
      <c r="L7" s="67"/>
      <c r="M7" s="67"/>
      <c r="N7" s="67"/>
      <c r="O7" s="67">
        <v>0</v>
      </c>
      <c r="P7" s="67">
        <f t="shared" si="10"/>
        <v>0</v>
      </c>
      <c r="Q7" s="67">
        <v>400</v>
      </c>
      <c r="R7" s="68">
        <v>27000000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62"/>
    </row>
    <row r="28" spans="1:19" s="9" customFormat="1" x14ac:dyDescent="0.25">
      <c r="C28" s="60" t="s">
        <v>74</v>
      </c>
      <c r="D28" s="60"/>
      <c r="F28" s="45" t="s">
        <v>83</v>
      </c>
      <c r="G28" s="45">
        <v>215</v>
      </c>
      <c r="H28" s="9">
        <v>40000000</v>
      </c>
      <c r="I28" s="9">
        <f>H28/G28</f>
        <v>186046.51162790696</v>
      </c>
      <c r="J28" s="9">
        <v>350000</v>
      </c>
    </row>
    <row r="29" spans="1:19" s="9" customFormat="1" x14ac:dyDescent="0.25">
      <c r="C29" s="60" t="s">
        <v>1</v>
      </c>
      <c r="D29" s="60"/>
      <c r="F29" s="45" t="s">
        <v>71</v>
      </c>
      <c r="G29" s="45">
        <f>G28*1.2</f>
        <v>258</v>
      </c>
      <c r="H29" s="9">
        <f>G29/G28</f>
        <v>1.2</v>
      </c>
    </row>
    <row r="30" spans="1:19" s="9" customFormat="1" x14ac:dyDescent="0.25">
      <c r="F30" s="45" t="s">
        <v>72</v>
      </c>
      <c r="G30" s="45"/>
    </row>
    <row r="31" spans="1:19" s="9" customFormat="1" x14ac:dyDescent="0.25">
      <c r="C31" s="63"/>
      <c r="D31" s="63"/>
      <c r="F31" s="63" t="s">
        <v>73</v>
      </c>
      <c r="G31" s="63">
        <f>G29*G30</f>
        <v>0</v>
      </c>
      <c r="H31" s="9" t="e">
        <f>G31/D29</f>
        <v>#DIV/0!</v>
      </c>
    </row>
    <row r="32" spans="1:19" s="9" customFormat="1" x14ac:dyDescent="0.25">
      <c r="C32" s="63"/>
      <c r="D32" s="63"/>
      <c r="F32" s="63" t="s">
        <v>24</v>
      </c>
      <c r="G32" s="63">
        <f>G31*90%</f>
        <v>0</v>
      </c>
    </row>
    <row r="33" spans="3:7" s="9" customFormat="1" x14ac:dyDescent="0.25">
      <c r="C33" s="63"/>
      <c r="D33" s="63"/>
      <c r="F33" s="63" t="s">
        <v>25</v>
      </c>
      <c r="G33" s="63">
        <f>G31*80%</f>
        <v>0</v>
      </c>
    </row>
    <row r="34" spans="3:7" s="9" customFormat="1" x14ac:dyDescent="0.25">
      <c r="C34" s="63"/>
      <c r="D34" s="63"/>
    </row>
    <row r="35" spans="3:7" s="9" customFormat="1" x14ac:dyDescent="0.25">
      <c r="C35" s="63"/>
      <c r="D35" s="63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2025-01-29T07:18:23Z</dcterms:modified>
</cp:coreProperties>
</file>