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RACPC - Santacruz (W)\Kondru Niranjan Reddy\"/>
    </mc:Choice>
  </mc:AlternateContent>
  <xr:revisionPtr revIDLastSave="0" documentId="13_ncr:1_{623F473B-B24D-45AA-8B2F-1D730F5A81E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R4" i="4" l="1"/>
  <c r="R3" i="4"/>
  <c r="R5" i="4"/>
  <c r="P5" i="4"/>
  <c r="O22" i="4"/>
  <c r="O23" i="4" s="1"/>
  <c r="O25" i="4" s="1"/>
  <c r="O20" i="4"/>
  <c r="P21" i="4"/>
  <c r="O32" i="4"/>
  <c r="K32" i="4"/>
  <c r="U4" i="4" l="1"/>
  <c r="V4" i="4" s="1"/>
  <c r="U3" i="4"/>
  <c r="V3" i="4" s="1"/>
  <c r="H23" i="4"/>
  <c r="H25" i="4" s="1"/>
  <c r="H20" i="4"/>
  <c r="I21" i="4"/>
  <c r="H32" i="4"/>
  <c r="Q12" i="4" l="1"/>
  <c r="V12" i="4" s="1"/>
  <c r="P12" i="4"/>
  <c r="P11" i="4"/>
  <c r="Q11" i="4" s="1"/>
  <c r="V11" i="4" s="1"/>
  <c r="Q10" i="4"/>
  <c r="V10" i="4" s="1"/>
  <c r="P10" i="4"/>
  <c r="P9" i="4"/>
  <c r="Q9" i="4" s="1"/>
  <c r="V9" i="4" s="1"/>
  <c r="P8" i="4"/>
  <c r="Q8" i="4" s="1"/>
  <c r="V8" i="4" s="1"/>
  <c r="P7" i="4"/>
  <c r="Q7" i="4" s="1"/>
  <c r="V7" i="4" s="1"/>
  <c r="P6" i="4"/>
  <c r="Q6" i="4" s="1"/>
  <c r="V6" i="4" s="1"/>
  <c r="Q5" i="4"/>
  <c r="V5" i="4" s="1"/>
  <c r="P4" i="4"/>
  <c r="P3" i="4"/>
  <c r="P2" i="4"/>
  <c r="P13" i="4" l="1"/>
  <c r="Q13" i="4" s="1"/>
  <c r="V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V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C13" i="4" s="1"/>
  <c r="B14" i="4"/>
  <c r="C14" i="4" s="1"/>
  <c r="B15" i="4"/>
  <c r="C15" i="4" s="1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<sst xmlns="http://schemas.openxmlformats.org/spreadsheetml/2006/main" count="40" uniqueCount="34">
  <si>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</si>
  <si>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</si>
  <si>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</si>
  <si>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</si>
  <si>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</si>
  <si>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</si>
  <si>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</si>
  <si>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</si>
  <si>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</si>
  <si>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</si>
  <si>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</si>
  <si>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</si>
  <si>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</si>
  <si>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Flat No. 310, 30th Floor, Green Acres, Sanjay Nagar, Pathanwadi, Village - Malad East, Malad,</t>
  </si>
  <si>
    <t>av</t>
  </si>
  <si>
    <t>sd</t>
  </si>
  <si>
    <t>rd</t>
  </si>
  <si>
    <t>bua</t>
  </si>
  <si>
    <t>rera ca</t>
  </si>
  <si>
    <t>necl. Bal, db, fb, niche, all other areas</t>
  </si>
  <si>
    <t>rate on ca</t>
  </si>
  <si>
    <t>fmv</t>
  </si>
  <si>
    <t>part oc - 2021</t>
  </si>
  <si>
    <t>cost sheet  - 2,01,09,800</t>
  </si>
  <si>
    <t>05.10.24</t>
  </si>
  <si>
    <t>13.09.24</t>
  </si>
  <si>
    <t>F. No. 310</t>
  </si>
  <si>
    <t>F. No. 309</t>
  </si>
  <si>
    <t>agreement - 24.01.25 - 310</t>
  </si>
  <si>
    <t>agreement - 24.01.25 - 309</t>
  </si>
  <si>
    <t>cost sheet  - 1,50,69,800</t>
  </si>
  <si>
    <t>parking</t>
  </si>
  <si>
    <t>25000 on ca</t>
  </si>
  <si>
    <t>08.04.24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</si>
</sst>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3" fontId="0" fillId="0" borderId="0" xfId="1" applyFont="1"/>
    <xf numFmtId="43" fontId="2" fillId="0" borderId="0" xfId="0" applyNumberFormat="1" applyFont="1"/>
    <xf numFmtId="0" fontId="0" fillId="0" borderId="0" xfId="0" applyFont="1"/>
    <xf numFmtId="43" fontId="4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382244</xdr:colOff>
      <xdr:row>47</xdr:row>
      <xdr:rowOff>144081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02FA05-E90D-42C3-83D2-A7CA93519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16644" cy="8640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13</xdr:col>
      <xdr:colOff>238125</xdr:colOff>
      <xdr:row>50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A062C2-4766-4D71-8734-C528B73AC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7553325" cy="838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238125</xdr:colOff>
      <xdr:row>45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812D9A-C5DD-4912-9F3E-6EBE035F6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53325" cy="855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238125</xdr:colOff>
      <xdr:row>49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F87C18-C14E-4491-A4FE-18A251F8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553325" cy="886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topLeftCell="B1" zoomScaleNormal="100" workbookViewId="0">
      <selection activeCell="J22" sqref="J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5.2851562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4.140625" customWidth="1"/>
    <col min="16" max="16" width="8.28515625" customWidth="1"/>
    <col min="17" max="17" width="10.7109375" customWidth="1"/>
    <col min="18" max="18" width="16" customWidth="1"/>
    <col min="19" max="19" width="8.42578125" customWidth="1"/>
    <col min="20" max="20" width="4.85546875" customWidth="1"/>
    <col min="21" max="21" width="13.42578125" bestFit="1" customWidth="1"/>
  </cols>
  <sheetData>
    <row r="1" spans="1:22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2" x14ac:dyDescent="0.25">
      <c r="A2" s="4">
        <f t="shared" ref="A2:A15" si="0">N2</f>
        <v>0</v>
      </c>
      <c r="B2" s="4">
        <f t="shared" ref="B2:B15" si="1">Q2</f>
        <v>500</v>
      </c>
      <c r="C2" s="4">
        <f>B2*1.2</f>
        <v>600</v>
      </c>
      <c r="D2" s="4">
        <f t="shared" ref="D2:D13" si="2">C2*1.2</f>
        <v>720</v>
      </c>
      <c r="E2" s="5">
        <f t="shared" ref="E2:E13" si="3">R2</f>
        <v>11900000</v>
      </c>
      <c r="F2" s="10">
        <f t="shared" ref="F2:F13" si="4">ROUND((E2/B2),0)</f>
        <v>23800</v>
      </c>
      <c r="G2" s="10">
        <f t="shared" ref="G2:G13" si="5">ROUND((E2/C2),0)</f>
        <v>19833</v>
      </c>
      <c r="H2" s="10">
        <f t="shared" ref="H2:H13" si="6">ROUND((E2/D2),0)</f>
        <v>16528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500</v>
      </c>
      <c r="R2" s="2">
        <v>11900000</v>
      </c>
      <c r="S2" s="8"/>
      <c r="T2" s="8"/>
    </row>
    <row r="3" spans="1:22" x14ac:dyDescent="0.25">
      <c r="A3" s="4">
        <f t="shared" si="0"/>
        <v>0</v>
      </c>
      <c r="B3" s="4">
        <f t="shared" si="1"/>
        <v>447</v>
      </c>
      <c r="C3" s="4">
        <f t="shared" ref="C3:C15" si="9">B3*1.2</f>
        <v>536.4</v>
      </c>
      <c r="D3" s="4">
        <f t="shared" si="2"/>
        <v>643.67999999999995</v>
      </c>
      <c r="E3" s="5">
        <f t="shared" si="3"/>
        <v>12432000</v>
      </c>
      <c r="F3" s="10">
        <f t="shared" si="4"/>
        <v>27812</v>
      </c>
      <c r="G3" s="10">
        <f t="shared" si="5"/>
        <v>23177</v>
      </c>
      <c r="H3" s="10">
        <f t="shared" si="6"/>
        <v>19314</v>
      </c>
      <c r="I3" s="4" t="e">
        <f>#REF!</f>
        <v>#REF!</v>
      </c>
      <c r="J3" s="4" t="str">
        <f t="shared" si="7"/>
        <v>05.10.24</v>
      </c>
      <c r="O3">
        <v>0</v>
      </c>
      <c r="P3">
        <f t="shared" si="8"/>
        <v>0</v>
      </c>
      <c r="Q3">
        <v>447</v>
      </c>
      <c r="R3" s="2">
        <f>11700000+702000+30000</f>
        <v>12432000</v>
      </c>
      <c r="S3" s="8" t="s">
        <v>24</v>
      </c>
      <c r="T3" s="8">
        <v>16</v>
      </c>
      <c r="U3" s="2">
        <f>R3+702000+30000</f>
        <v>13164000</v>
      </c>
      <c r="V3">
        <f>U3/Q3</f>
        <v>29449.664429530203</v>
      </c>
    </row>
    <row r="4" spans="1:22" x14ac:dyDescent="0.25">
      <c r="A4" s="4">
        <f t="shared" si="0"/>
        <v>0</v>
      </c>
      <c r="B4" s="4">
        <f t="shared" si="1"/>
        <v>663</v>
      </c>
      <c r="C4" s="4">
        <f t="shared" si="9"/>
        <v>795.6</v>
      </c>
      <c r="D4" s="4">
        <f t="shared" si="2"/>
        <v>954.72</v>
      </c>
      <c r="E4" s="5">
        <f t="shared" si="3"/>
        <v>17520000</v>
      </c>
      <c r="F4" s="10">
        <f t="shared" si="4"/>
        <v>26425</v>
      </c>
      <c r="G4" s="10">
        <f t="shared" si="5"/>
        <v>22021</v>
      </c>
      <c r="H4" s="10">
        <f t="shared" si="6"/>
        <v>18351</v>
      </c>
      <c r="I4" s="4" t="e">
        <f>#REF!</f>
        <v>#REF!</v>
      </c>
      <c r="J4" s="4" t="str">
        <f t="shared" si="7"/>
        <v>13.09.24</v>
      </c>
      <c r="O4">
        <v>0</v>
      </c>
      <c r="P4">
        <f t="shared" si="8"/>
        <v>0</v>
      </c>
      <c r="Q4">
        <v>663</v>
      </c>
      <c r="R4" s="2">
        <f>16500000+990000+30000</f>
        <v>17520000</v>
      </c>
      <c r="S4" s="8" t="s">
        <v>25</v>
      </c>
      <c r="T4" s="8">
        <v>8</v>
      </c>
      <c r="U4" s="2">
        <f>R4+990000+30000</f>
        <v>18540000</v>
      </c>
      <c r="V4">
        <f t="shared" ref="V4:V14" si="10">U4/Q4</f>
        <v>27963.800904977375</v>
      </c>
    </row>
    <row r="5" spans="1:22" x14ac:dyDescent="0.25">
      <c r="A5" s="4">
        <f t="shared" si="0"/>
        <v>0</v>
      </c>
      <c r="B5" s="4">
        <f t="shared" si="1"/>
        <v>307.13280000000003</v>
      </c>
      <c r="C5" s="4">
        <f t="shared" si="9"/>
        <v>368.55936000000003</v>
      </c>
      <c r="D5" s="4">
        <f t="shared" si="2"/>
        <v>442.271232</v>
      </c>
      <c r="E5" s="5">
        <f t="shared" si="3"/>
        <v>6617110</v>
      </c>
      <c r="F5" s="15">
        <f t="shared" si="4"/>
        <v>21545</v>
      </c>
      <c r="G5" s="15">
        <f t="shared" si="5"/>
        <v>17954</v>
      </c>
      <c r="H5" s="10">
        <f t="shared" si="6"/>
        <v>14962</v>
      </c>
      <c r="I5" s="4" t="e">
        <f>#REF!</f>
        <v>#REF!</v>
      </c>
      <c r="J5" s="4" t="str">
        <f t="shared" si="7"/>
        <v>08.04.24</v>
      </c>
      <c r="O5">
        <v>0</v>
      </c>
      <c r="P5">
        <f>34.24*10.764</f>
        <v>368.55936000000003</v>
      </c>
      <c r="Q5">
        <f t="shared" ref="Q5:Q12" si="11">P5/1.2</f>
        <v>307.13280000000003</v>
      </c>
      <c r="R5" s="2">
        <f>6214250+372860+30000</f>
        <v>6617110</v>
      </c>
      <c r="S5" s="8" t="s">
        <v>33</v>
      </c>
      <c r="T5" s="8">
        <v>13</v>
      </c>
      <c r="V5">
        <f t="shared" si="10"/>
        <v>0</v>
      </c>
    </row>
    <row r="6" spans="1:22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1"/>
        <v>0</v>
      </c>
      <c r="R6" s="2">
        <v>0</v>
      </c>
      <c r="S6" s="8"/>
      <c r="T6" s="8"/>
      <c r="V6" t="e">
        <f t="shared" si="10"/>
        <v>#DIV/0!</v>
      </c>
    </row>
    <row r="7" spans="1:22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1"/>
        <v>0</v>
      </c>
      <c r="R7" s="2">
        <v>0</v>
      </c>
      <c r="S7" s="8"/>
      <c r="T7" s="8"/>
      <c r="V7" t="e">
        <f t="shared" si="10"/>
        <v>#DIV/0!</v>
      </c>
    </row>
    <row r="8" spans="1:22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1"/>
        <v>0</v>
      </c>
      <c r="R8" s="2">
        <v>0</v>
      </c>
      <c r="S8" s="8"/>
      <c r="T8" s="8"/>
      <c r="V8" t="e">
        <f t="shared" si="10"/>
        <v>#DIV/0!</v>
      </c>
    </row>
    <row r="9" spans="1:22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1"/>
        <v>0</v>
      </c>
      <c r="R9" s="2">
        <v>0</v>
      </c>
      <c r="S9" s="8"/>
      <c r="T9" s="8"/>
      <c r="V9" t="e">
        <f t="shared" si="10"/>
        <v>#DIV/0!</v>
      </c>
    </row>
    <row r="10" spans="1:22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1"/>
        <v>0</v>
      </c>
      <c r="R10" s="2">
        <v>0</v>
      </c>
      <c r="S10" s="8"/>
      <c r="T10" s="8"/>
      <c r="V10" t="e">
        <f t="shared" si="10"/>
        <v>#DIV/0!</v>
      </c>
    </row>
    <row r="11" spans="1:22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1"/>
        <v>0</v>
      </c>
      <c r="R11" s="2">
        <v>0</v>
      </c>
      <c r="S11" s="8"/>
      <c r="T11" s="8"/>
      <c r="V11" t="e">
        <f t="shared" si="10"/>
        <v>#DIV/0!</v>
      </c>
    </row>
    <row r="12" spans="1:22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1"/>
        <v>0</v>
      </c>
      <c r="R12" s="2">
        <v>0</v>
      </c>
      <c r="S12" s="8"/>
      <c r="T12" s="8"/>
      <c r="V12" t="e">
        <f t="shared" si="10"/>
        <v>#DIV/0!</v>
      </c>
    </row>
    <row r="13" spans="1:22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8"/>
      <c r="T13" s="8"/>
      <c r="V13" t="e">
        <f t="shared" si="10"/>
        <v>#DIV/0!</v>
      </c>
    </row>
    <row r="14" spans="1:22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4">C14*1.2</f>
        <v>0</v>
      </c>
      <c r="E14" s="5">
        <f t="shared" ref="E14:E15" si="15">R14</f>
        <v>0</v>
      </c>
      <c r="F14" s="10" t="e">
        <f t="shared" ref="F14:F15" si="16">ROUND((E14/B14),0)</f>
        <v>#DIV/0!</v>
      </c>
      <c r="G14" s="10" t="e">
        <f t="shared" ref="G14:G15" si="17">ROUND((E14/C14),0)</f>
        <v>#DIV/0!</v>
      </c>
      <c r="H14" s="4" t="e">
        <f t="shared" ref="H14:H15" si="18">ROUND((E14/D14),0)</f>
        <v>#DIV/0!</v>
      </c>
      <c r="I14" s="4" t="e">
        <f>#REF!</f>
        <v>#REF!</v>
      </c>
      <c r="J14" s="4">
        <f t="shared" ref="J14:J15" si="19">S14</f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8"/>
      <c r="T14" s="8"/>
      <c r="V14" t="e">
        <f t="shared" si="10"/>
        <v>#DIV/0!</v>
      </c>
    </row>
    <row r="15" spans="1:22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4"/>
        <v>0</v>
      </c>
      <c r="E15" s="5">
        <f t="shared" si="15"/>
        <v>0</v>
      </c>
      <c r="F15" s="10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 t="e">
        <f>#REF!</f>
        <v>#REF!</v>
      </c>
      <c r="J15" s="4">
        <f t="shared" si="19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8"/>
      <c r="T15" s="8"/>
    </row>
    <row r="16" spans="1:22" x14ac:dyDescent="0.25">
      <c r="G16" t="s">
        <v>13</v>
      </c>
    </row>
    <row r="17" spans="7:24" x14ac:dyDescent="0.25">
      <c r="H17" t="s">
        <v>26</v>
      </c>
      <c r="O17" t="s">
        <v>27</v>
      </c>
    </row>
    <row r="18" spans="7:24" x14ac:dyDescent="0.25">
      <c r="G18" t="s">
        <v>18</v>
      </c>
      <c r="H18" s="16">
        <v>508</v>
      </c>
      <c r="O18">
        <v>328</v>
      </c>
    </row>
    <row r="19" spans="7:24" x14ac:dyDescent="0.25">
      <c r="G19" t="s">
        <v>19</v>
      </c>
      <c r="H19" s="16">
        <v>155</v>
      </c>
      <c r="O19">
        <v>119</v>
      </c>
    </row>
    <row r="20" spans="7:24" x14ac:dyDescent="0.25">
      <c r="H20" s="16">
        <f>H19+H18</f>
        <v>663</v>
      </c>
      <c r="O20">
        <f>O19+O18</f>
        <v>447</v>
      </c>
    </row>
    <row r="21" spans="7:24" x14ac:dyDescent="0.25">
      <c r="G21" t="s">
        <v>17</v>
      </c>
      <c r="H21" s="16">
        <v>729</v>
      </c>
      <c r="I21">
        <f>67.77*10.764</f>
        <v>729.47627999999986</v>
      </c>
      <c r="O21">
        <v>492</v>
      </c>
      <c r="P21">
        <f>45.69*10.764</f>
        <v>491.80715999999995</v>
      </c>
    </row>
    <row r="22" spans="7:24" x14ac:dyDescent="0.25">
      <c r="G22" t="s">
        <v>20</v>
      </c>
      <c r="H22" s="16">
        <v>25500</v>
      </c>
      <c r="O22" s="20">
        <f>H22</f>
        <v>25500</v>
      </c>
    </row>
    <row r="23" spans="7:24" x14ac:dyDescent="0.25">
      <c r="G23" t="s">
        <v>21</v>
      </c>
      <c r="H23" s="16">
        <f>H22*H20</f>
        <v>16906500</v>
      </c>
      <c r="O23" s="20">
        <f>O22*O20</f>
        <v>11398500</v>
      </c>
    </row>
    <row r="24" spans="7:24" x14ac:dyDescent="0.25">
      <c r="G24" s="18" t="s">
        <v>31</v>
      </c>
      <c r="H24" s="19"/>
      <c r="O24">
        <v>0</v>
      </c>
    </row>
    <row r="25" spans="7:24" x14ac:dyDescent="0.25">
      <c r="G25" s="6"/>
      <c r="H25" s="17">
        <f>H24+H23</f>
        <v>16906500</v>
      </c>
      <c r="O25" s="17">
        <f>O24+O23</f>
        <v>11398500</v>
      </c>
    </row>
    <row r="26" spans="7:24" x14ac:dyDescent="0.25">
      <c r="G26" s="6"/>
      <c r="H26" s="6"/>
    </row>
    <row r="27" spans="7:24" x14ac:dyDescent="0.25">
      <c r="H27" t="s">
        <v>32</v>
      </c>
      <c r="J27" t="s">
        <v>22</v>
      </c>
    </row>
    <row r="28" spans="7:24" x14ac:dyDescent="0.25">
      <c r="G28" t="s">
        <v>28</v>
      </c>
      <c r="J28" t="s">
        <v>29</v>
      </c>
      <c r="P28" s="11"/>
      <c r="Q28" s="11"/>
      <c r="R28" s="13"/>
      <c r="T28" s="11"/>
      <c r="U28" s="11"/>
      <c r="V28" s="11"/>
      <c r="W28" s="11"/>
      <c r="X28" s="11"/>
    </row>
    <row r="29" spans="7:24" x14ac:dyDescent="0.25">
      <c r="G29" t="s">
        <v>14</v>
      </c>
      <c r="H29" s="16">
        <v>16500000</v>
      </c>
      <c r="J29" t="s">
        <v>14</v>
      </c>
      <c r="K29" s="16">
        <v>16500000</v>
      </c>
      <c r="O29">
        <v>11700000</v>
      </c>
      <c r="P29" s="11"/>
      <c r="Q29" s="14"/>
      <c r="R29" s="14"/>
      <c r="T29" s="14"/>
      <c r="U29" s="14"/>
      <c r="V29" s="11"/>
      <c r="W29" s="11"/>
      <c r="X29" s="11"/>
    </row>
    <row r="30" spans="7:24" x14ac:dyDescent="0.25">
      <c r="G30" t="s">
        <v>15</v>
      </c>
      <c r="H30" s="16">
        <v>990000</v>
      </c>
      <c r="J30" t="s">
        <v>15</v>
      </c>
      <c r="K30" s="16">
        <v>990000</v>
      </c>
      <c r="O30">
        <v>702000</v>
      </c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G31" t="s">
        <v>16</v>
      </c>
      <c r="H31" s="16">
        <v>30000</v>
      </c>
      <c r="J31" t="s">
        <v>16</v>
      </c>
      <c r="K31" s="16">
        <v>30000</v>
      </c>
      <c r="O31">
        <v>30000</v>
      </c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H32" s="16">
        <f>SUM(H29:H31)</f>
        <v>17520000</v>
      </c>
      <c r="K32" s="16">
        <f>SUM(K29:K31)</f>
        <v>17520000</v>
      </c>
      <c r="O32">
        <f>SUM(O29:O31)</f>
        <v>12432000</v>
      </c>
      <c r="P32" s="11"/>
      <c r="Q32" s="11"/>
      <c r="R32" s="12"/>
      <c r="T32" s="12"/>
      <c r="U32" s="12"/>
      <c r="V32" s="11"/>
      <c r="W32" s="11"/>
      <c r="X32" s="11"/>
    </row>
    <row r="33" spans="7:24" x14ac:dyDescent="0.25">
      <c r="H33" s="16"/>
      <c r="K33" s="16"/>
      <c r="P33" s="11"/>
      <c r="Q33" s="11"/>
      <c r="R33" s="11"/>
      <c r="T33" s="11"/>
      <c r="U33" s="11"/>
      <c r="V33" s="11"/>
      <c r="W33" s="11"/>
      <c r="X33" s="11"/>
    </row>
    <row r="34" spans="7:24" x14ac:dyDescent="0.25">
      <c r="G34" t="s">
        <v>23</v>
      </c>
      <c r="H34" s="16"/>
      <c r="J34" t="s">
        <v>30</v>
      </c>
      <c r="K34" s="16"/>
      <c r="P34" s="11"/>
      <c r="Q34" s="11"/>
      <c r="R34" s="11"/>
      <c r="T34" s="11"/>
      <c r="U34" s="11"/>
      <c r="V34" s="11"/>
      <c r="W34" s="11"/>
      <c r="X34" s="11"/>
    </row>
    <row r="35" spans="7:24" x14ac:dyDescent="0.25">
      <c r="P35" s="11"/>
      <c r="Q35" s="11"/>
      <c r="R35" s="11"/>
      <c r="T35" s="11"/>
      <c r="U35" s="11"/>
      <c r="V35" s="11"/>
      <c r="W35" s="11"/>
      <c r="X35" s="11"/>
    </row>
    <row r="36" spans="7:24" x14ac:dyDescent="0.25">
      <c r="P36" s="11"/>
      <c r="Q36" s="11"/>
      <c r="R36" s="11"/>
      <c r="S36" s="6"/>
      <c r="T36" s="11"/>
      <c r="U36" s="11"/>
      <c r="V36" s="11"/>
      <c r="W36" s="11"/>
      <c r="X36" s="11"/>
    </row>
    <row r="37" spans="7:24" x14ac:dyDescent="0.25">
      <c r="P37" s="11"/>
      <c r="Q37" s="11"/>
      <c r="R37" s="11"/>
      <c r="S37" s="6"/>
      <c r="T37" s="11"/>
      <c r="U37" s="11"/>
      <c r="V37" s="11"/>
      <c r="W37" s="11"/>
      <c r="X37" s="11"/>
    </row>
    <row r="38" spans="7:24" x14ac:dyDescent="0.25">
      <c r="Q38" s="11"/>
      <c r="R38" s="11"/>
    </row>
    <row r="39" spans="7:24" x14ac:dyDescent="0.25">
      <c r="Q39" s="11"/>
      <c r="R39" s="11"/>
      <c r="T39" s="6"/>
    </row>
    <row r="40" spans="7:24" x14ac:dyDescent="0.25">
      <c r="P40" s="11"/>
      <c r="Q40" s="11"/>
      <c r="R40" s="11"/>
      <c r="S40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16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9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4"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2025-01-27T12:26:44Z</dcterms:modified>
</cp:coreProperties>
</file>